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3"/>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FF7E2807-0D73-49B2-9625-0D4D226CA743}" xr6:coauthVersionLast="47" xr6:coauthVersionMax="47" xr10:uidLastSave="{00000000-0000-0000-0000-000000000000}"/>
  <workbookProtection workbookAlgorithmName="SHA-512" workbookHashValue="A7kjHv0XsOFjRHKVF7TTDQb4DnFw0QuJEhLhFEzKjPmet+iWB4SKQ7ZQkdpvloq6sIoWPsn6cJlXuqE6x8aNJw==" workbookSaltValue="xmx0NYJXUIMCK4SwKyI8EQ==" workbookSpinCount="100000" lockStructure="1"/>
  <bookViews>
    <workbookView xWindow="-120" yWindow="-120" windowWidth="29040" windowHeight="15840" firstSheet="3" activeTab="3" xr2:uid="{00000000-000D-0000-FFFF-FFFF00000000}"/>
  </bookViews>
  <sheets>
    <sheet name="ROI" sheetId="4" r:id="rId1"/>
    <sheet name="Quote" sheetId="3" r:id="rId2"/>
    <sheet name="Rates" sheetId="6" state="hidden" r:id="rId3"/>
    <sheet name="Application" sheetId="5" r:id="rId4"/>
  </sheets>
  <definedNames>
    <definedName name="EQ" localSheetId="1">Quote!$H$15</definedName>
    <definedName name="EQ" localSheetId="0">ROI!$J$33</definedName>
    <definedName name="_xlnm.Print_Area" localSheetId="1">Quote!$B$2:$G$45</definedName>
    <definedName name="_xlnm.Print_Area" localSheetId="0">ROI!$B$2:$I$70</definedName>
  </definedNames>
  <calcPr calcId="191028"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3" l="1"/>
  <c r="C3" i="6"/>
  <c r="B16" i="3"/>
  <c r="G35" i="3"/>
  <c r="G36" i="3" l="1"/>
  <c r="B31" i="3"/>
  <c r="F53" i="4" s="1"/>
  <c r="D26" i="3" l="1"/>
  <c r="E49" i="4" s="1"/>
  <c r="D24" i="3"/>
  <c r="E47" i="4" s="1"/>
  <c r="D28" i="3"/>
  <c r="E51" i="4" s="1"/>
  <c r="D22" i="3"/>
  <c r="E45" i="4" s="1"/>
  <c r="N46" i="5"/>
  <c r="I46" i="5"/>
  <c r="J16" i="5"/>
  <c r="M16" i="5"/>
  <c r="M12" i="5"/>
  <c r="B12" i="5"/>
  <c r="B10" i="5"/>
  <c r="I7" i="5"/>
  <c r="B7" i="5"/>
  <c r="B5" i="5"/>
  <c r="E14" i="3" l="1"/>
  <c r="H40" i="4"/>
  <c r="G35" i="4"/>
  <c r="H35" i="4" s="1"/>
  <c r="G34" i="4"/>
  <c r="H34" i="4" s="1"/>
  <c r="G33" i="4"/>
  <c r="H33" i="4" s="1"/>
  <c r="G32" i="4"/>
  <c r="H32" i="4" s="1"/>
  <c r="E10" i="6" l="1"/>
  <c r="E9" i="6"/>
  <c r="F22" i="3" s="1"/>
  <c r="E12" i="6"/>
  <c r="F28" i="3" s="1"/>
  <c r="G51" i="4" s="1"/>
  <c r="E11" i="6"/>
  <c r="F26" i="3"/>
  <c r="F24" i="3"/>
  <c r="G31" i="4"/>
  <c r="H31" i="4" s="1"/>
  <c r="G30" i="4"/>
  <c r="H51" i="4" l="1"/>
  <c r="H30" i="4"/>
  <c r="H36" i="4" s="1"/>
  <c r="G36" i="4"/>
  <c r="D26" i="4" s="1"/>
  <c r="E26" i="4" s="1"/>
  <c r="G49" i="4" l="1"/>
  <c r="G47" i="4"/>
  <c r="G26" i="4" s="1"/>
  <c r="H26" i="4" s="1"/>
  <c r="G45" i="4"/>
  <c r="G20" i="4" s="1"/>
  <c r="D24" i="4" l="1"/>
  <c r="E24" i="4" s="1"/>
  <c r="G24" i="4"/>
  <c r="H24" i="4" s="1"/>
  <c r="D22" i="4"/>
  <c r="E22" i="4" s="1"/>
  <c r="G22" i="4"/>
  <c r="H22" i="4" s="1"/>
  <c r="D20" i="4"/>
  <c r="E20" i="4" s="1"/>
  <c r="H20" i="4"/>
  <c r="H49" i="4"/>
  <c r="H47" i="4"/>
  <c r="H45" i="4"/>
  <c r="B30" i="3"/>
  <c r="I5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tc={A68110DD-62EC-4C73-8E90-6F525C48CCE5}</author>
  </authors>
  <commentList>
    <comment ref="G40" authorId="0" shapeId="0" xr:uid="{A68110DD-62EC-4C73-8E90-6F525C48CCE5}">
      <text>
        <t>[Threaded comment]
Your version of Excel allows you to read this threaded comment; however, any edits to it will get removed if the file is opened in a newer version of Excel. Learn more: https://go.microsoft.com/fwlink/?linkid=870924
Comment:
    I16*0.1</t>
      </text>
    </comment>
  </commentList>
</comments>
</file>

<file path=xl/sharedStrings.xml><?xml version="1.0" encoding="utf-8"?>
<sst xmlns="http://schemas.openxmlformats.org/spreadsheetml/2006/main" count="225" uniqueCount="171">
  <si>
    <t>SeedCommand Return on Investment Calculator</t>
  </si>
  <si>
    <t>FARM INPUTS</t>
  </si>
  <si>
    <t>SEEDCOMMAND INPUTS</t>
  </si>
  <si>
    <t>A</t>
  </si>
  <si>
    <t># Acres Farmed</t>
  </si>
  <si>
    <t>F</t>
  </si>
  <si>
    <t>% Projected Singulation Improvement</t>
  </si>
  <si>
    <t>B</t>
  </si>
  <si>
    <r>
      <t xml:space="preserve">$ Seed Cost
</t>
    </r>
    <r>
      <rPr>
        <i/>
        <sz val="10"/>
        <rFont val="Arial"/>
        <family val="2"/>
      </rPr>
      <t>(per Acre)</t>
    </r>
  </si>
  <si>
    <t>G</t>
  </si>
  <si>
    <t># Bushels per Acre Projected Gain for each Percent Singulation Improvement</t>
  </si>
  <si>
    <t>C</t>
  </si>
  <si>
    <r>
      <t xml:space="preserve"># Bushels per Acre
</t>
    </r>
    <r>
      <rPr>
        <i/>
        <sz val="10"/>
        <rFont val="Arial"/>
        <family val="2"/>
      </rPr>
      <t>(Average Yield)</t>
    </r>
  </si>
  <si>
    <t>H</t>
  </si>
  <si>
    <t># Bushels per Acre Projected Gain through Emergence Improvement</t>
  </si>
  <si>
    <t>D</t>
  </si>
  <si>
    <r>
      <t xml:space="preserve">$ Selling Price
</t>
    </r>
    <r>
      <rPr>
        <i/>
        <sz val="10"/>
        <rFont val="Arial"/>
        <family val="2"/>
      </rPr>
      <t>(per Bushel)</t>
    </r>
  </si>
  <si>
    <t>I</t>
  </si>
  <si>
    <t># Bushels per Acre Projected Gain through Turn Compensation</t>
  </si>
  <si>
    <t>E</t>
  </si>
  <si>
    <t>$ Annual Spending on Chains, Bearings &amp; Hex Shafts</t>
  </si>
  <si>
    <t>J</t>
  </si>
  <si>
    <t>% Acres affected by Turns</t>
  </si>
  <si>
    <t>K</t>
  </si>
  <si>
    <t>% Yield Penalty due to Overlap</t>
  </si>
  <si>
    <t>L</t>
  </si>
  <si>
    <t xml:space="preserve">% Seed Waste due to Overlap </t>
  </si>
  <si>
    <t>M</t>
  </si>
  <si>
    <t>$ Projected Investment in SeedCommand</t>
  </si>
  <si>
    <t>CASHFLOW INCREASE</t>
  </si>
  <si>
    <t>ANNUAL IMPACT</t>
  </si>
  <si>
    <t>PER ACRE</t>
  </si>
  <si>
    <t>IMPACT OVER TERM</t>
  </si>
  <si>
    <t>RETURN ON INVESTMENT</t>
  </si>
  <si>
    <t>Based on 6 Year Term:</t>
  </si>
  <si>
    <t>Based on 5 Year Term:</t>
  </si>
  <si>
    <t>Based on 4 Year Term:</t>
  </si>
  <si>
    <t>Based on 3 Year Term:</t>
  </si>
  <si>
    <t>CASH FLOW IMPROVEMENT</t>
  </si>
  <si>
    <t>TOTAL IMPACT</t>
  </si>
  <si>
    <t>Singulation Improvement Yield Gain:</t>
  </si>
  <si>
    <t>(A x D x (F x 100) x G)</t>
  </si>
  <si>
    <t>Emergence Improvement Yield Gain:</t>
  </si>
  <si>
    <t>(A x D x H)</t>
  </si>
  <si>
    <t>Turn Compensation Yield Gain</t>
  </si>
  <si>
    <t>(A x D x I x J)</t>
  </si>
  <si>
    <t>AutoSwath Driven Seed Savings</t>
  </si>
  <si>
    <t>(A x B x L)</t>
  </si>
  <si>
    <t>Overplanting Reduction Yield Gain</t>
  </si>
  <si>
    <t>(A x C x D x K x L)</t>
  </si>
  <si>
    <t>Reduced Maintenance</t>
  </si>
  <si>
    <t xml:space="preserve">(E) </t>
  </si>
  <si>
    <t>Gross Annual Cash Flow Increase:</t>
  </si>
  <si>
    <t>LOW RATE FINANCING OPTIONS</t>
  </si>
  <si>
    <t>NO MONEY DOWN</t>
  </si>
  <si>
    <t>10% DOWN PAYMENT</t>
  </si>
  <si>
    <t>FOLLOWED BY NO PAYMENTS FOR 180 DAYS</t>
  </si>
  <si>
    <t>PROGRAM</t>
  </si>
  <si>
    <t>RATE</t>
  </si>
  <si>
    <t>ANNUAL PAYMENTS</t>
  </si>
  <si>
    <t>6 ANNUAL PAYMENTS</t>
  </si>
  <si>
    <t>5 ANNUAL PAYMENTS</t>
  </si>
  <si>
    <t>4 ANNUAL PAYMENTS</t>
  </si>
  <si>
    <t>3 ANNUAL PAYMENTS</t>
  </si>
  <si>
    <t>*ROI = Total Cashflow Impact / (Down Payment + (Term * Annual Payment))</t>
  </si>
  <si>
    <t>*Cashflow Impact over Term = (Annual Impact * Term) - Down Payment</t>
  </si>
  <si>
    <t>*Annual Cashflow Imact = Gross Annual Cashflow Increase - Annual Payment</t>
  </si>
  <si>
    <t>*All ROI/Cashflow calculations are estimates; not a gaurantee of future results</t>
  </si>
  <si>
    <t>*Based on suppliers quoted price to you of items to be financed. The actual yield to GreatAmerica may vary.</t>
  </si>
  <si>
    <t>- $10,000 minimum deal size</t>
  </si>
  <si>
    <t xml:space="preserve">- Promotional finance rates are for new orders only and allow up to 10% </t>
  </si>
  <si>
    <t xml:space="preserve">of the order total to be labor/installation. If labor is more than 10% </t>
  </si>
  <si>
    <t>- Rates subject to change without notice</t>
  </si>
  <si>
    <t>of the order, the overage will be financed at standard rates.</t>
  </si>
  <si>
    <t>- One-time origination fee will apply</t>
  </si>
  <si>
    <t>- Financing underwritten by GreatAmerica Financial Services</t>
  </si>
  <si>
    <t>- Additional structures available upon request</t>
  </si>
  <si>
    <t>- First payment due 30 days from signing</t>
  </si>
  <si>
    <t>- Applicable taxes to be added</t>
  </si>
  <si>
    <t>- All quotes are subject to credit review, documentation and verification</t>
  </si>
  <si>
    <t>Phone: 800-945-2644</t>
  </si>
  <si>
    <t>Fax: 855-636-9493</t>
  </si>
  <si>
    <t>financesupport@accountservicing.com</t>
  </si>
  <si>
    <t>- Down payment due at signing, first annual payment due in 180 days</t>
  </si>
  <si>
    <t>FINANCE QUOTE</t>
  </si>
  <si>
    <t>VENDOR INFORMATION</t>
  </si>
  <si>
    <t>FINANCING OPTIONS FOR</t>
  </si>
  <si>
    <t>Vendor Name</t>
  </si>
  <si>
    <t>Customer Name</t>
  </si>
  <si>
    <t>Contact Name</t>
  </si>
  <si>
    <t>Customer Address</t>
  </si>
  <si>
    <t>Contact Email</t>
  </si>
  <si>
    <t>Customer City, State, Zip</t>
  </si>
  <si>
    <t>Customer Phone</t>
  </si>
  <si>
    <t>Customer Email</t>
  </si>
  <si>
    <t>EQUIPMENT DESCRIPTION</t>
  </si>
  <si>
    <t>EQUIPMENT COST</t>
  </si>
  <si>
    <t>Input Equipment Description</t>
  </si>
  <si>
    <t>financesupport@greatamerica.com</t>
  </si>
  <si>
    <t>Kill Date:</t>
  </si>
  <si>
    <t>Trigger:</t>
  </si>
  <si>
    <t>Annual payments</t>
  </si>
  <si>
    <t>Rate</t>
  </si>
  <si>
    <t>Rate Factor</t>
  </si>
  <si>
    <t>Annual Payment</t>
  </si>
  <si>
    <t>Program</t>
  </si>
  <si>
    <t>Term</t>
  </si>
  <si>
    <t>3 Annuals</t>
  </si>
  <si>
    <t>4 Annuals</t>
  </si>
  <si>
    <t>Vendor Address</t>
  </si>
  <si>
    <t>Vendor Phone</t>
  </si>
  <si>
    <t>5 Annuals</t>
  </si>
  <si>
    <t>6 Annuals</t>
  </si>
  <si>
    <t>Sales Rep Name</t>
  </si>
  <si>
    <t>Sales Rep Email</t>
  </si>
  <si>
    <t>Sales Rep Phone</t>
  </si>
  <si>
    <t>CUSTOMER INFORMATION</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</si>
  <si>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</si>
  <si>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</si>
  <si>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</si>
  <si>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</si>
  <si>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</si>
  <si>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</si>
  <si>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</si>
  <si>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</si>
  <si>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</si>
  <si>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</si>
  <si>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</si>
  <si>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</si>
  <si>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</si>
  <si>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</si>
  <si>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</si>
  <si>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</si>
  <si>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</si>
  <si>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</si>
  <si>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</si>
  <si>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</si>
  <si>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</si>
  <si>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</si>
  <si>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</si>
  <si>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</si>
  <si>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</si>
  <si>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</si>
  <si>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</si>
  <si>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</si>
  <si>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</si>
  <si>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</si>
  <si>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</si>
  <si>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</si>
  <si>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</si>
  <si>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BANK REFERENCES (TWO-YEAR HISTORY)</t>
  </si>
  <si>
    <t>BANK</t>
  </si>
  <si>
    <t>CITY/STATE</t>
  </si>
  <si>
    <t>CONTACT</t>
  </si>
  <si>
    <t>PHONE</t>
  </si>
  <si>
    <t>ACCOUNT NO.</t>
  </si>
  <si>
    <t>FINANCING/AGRICULTURE SUPPLIER REFERENCES</t>
  </si>
  <si>
    <t>NAME</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</si>
  <si>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</si>
  <si>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</si>
  <si>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</si>
  <si>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</si>
  <si>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</si>
  <si>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</si>
  <si>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</si>
  <si>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</si>
  <si>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</si>
  <si>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</si>
  <si>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</si>
  <si>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Fax completed credit application to GreatAmerica at 855-636-9493</t>
  </si>
  <si>
    <t>***PLEASE ATTACH MOST RECENT AGRICULTURE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</si>
</sst>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73">
    <font>
      <sz val="10"/>
      <name val="Arial"/>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sz val="10"/>
      <name val="Arial"/>
      <family val="2"/>
    </font>
    <font>
      <i/>
      <sz val="10"/>
      <name val="Arial"/>
      <family val="2"/>
    </font>
    <font>
      <b/>
      <i/>
      <sz val="22"/>
      <color theme="0"/>
      <name val="Garamond"/>
      <family val="1"/>
    </font>
    <font>
      <sz val="22"/>
      <color theme="0"/>
      <name val="Garamond"/>
      <family val="1"/>
    </font>
    <font>
      <sz val="14"/>
      <name val="Arial"/>
      <family val="2"/>
    </font>
    <font>
      <b/>
      <i/>
      <sz val="12"/>
      <name val="Arial"/>
      <family val="2"/>
    </font>
    <font>
      <b/>
      <i/>
      <sz val="14"/>
      <name val="Arial"/>
      <family val="2"/>
    </font>
    <font>
      <b/>
      <u/>
      <sz val="16"/>
      <color theme="3"/>
      <name val="Arial"/>
      <family val="2"/>
    </font>
    <font>
      <b/>
      <i/>
      <sz val="14"/>
      <color theme="3"/>
      <name val="Arial"/>
      <family val="2"/>
    </font>
    <font>
      <b/>
      <i/>
      <u/>
      <sz val="14"/>
      <name val="Arial"/>
      <family val="2"/>
    </font>
    <font>
      <i/>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gradientFill degree="90">
        <stop position="0">
          <color theme="4" tint="-0.25098422193060094"/>
        </stop>
        <stop position="0.5">
          <color theme="3"/>
        </stop>
        <stop position="1">
          <color theme="4" tint="-0.25098422193060094"/>
        </stop>
      </gradientFill>
    </fill>
    <fill>
      <patternFill patternType="solid">
        <fgColor rgb="FFFFFF00"/>
        <bgColor indexed="64"/>
      </patternFill>
    </fill>
  </fills>
  <borders count="6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mediumDashDot">
        <color theme="3"/>
      </left>
      <right/>
      <top style="mediumDashDot">
        <color theme="3"/>
      </top>
      <bottom/>
      <diagonal/>
    </border>
    <border>
      <left/>
      <right/>
      <top style="mediumDashDot">
        <color theme="3"/>
      </top>
      <bottom/>
      <diagonal/>
    </border>
    <border>
      <left/>
      <right style="mediumDashDot">
        <color theme="3"/>
      </right>
      <top style="mediumDashDot">
        <color theme="3"/>
      </top>
      <bottom/>
      <diagonal/>
    </border>
    <border>
      <left style="mediumDashDot">
        <color theme="3"/>
      </left>
      <right/>
      <top/>
      <bottom style="mediumDashDot">
        <color theme="3"/>
      </bottom>
      <diagonal/>
    </border>
    <border>
      <left/>
      <right/>
      <top/>
      <bottom style="mediumDashDot">
        <color theme="3"/>
      </bottom>
      <diagonal/>
    </border>
    <border>
      <left/>
      <right style="mediumDashDot">
        <color theme="3"/>
      </right>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DashDot">
        <color theme="3"/>
      </left>
      <right/>
      <top/>
      <bottom/>
      <diagonal/>
    </border>
    <border>
      <left/>
      <right style="mediumDashDot">
        <color theme="3"/>
      </right>
      <top/>
      <bottom/>
      <diagonal/>
    </border>
  </borders>
  <cellStyleXfs count="127">
    <xf numFmtId="0" fontId="0" fillId="0" borderId="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166" fontId="3" fillId="2" borderId="1">
      <alignment horizontal="center" vertical="center"/>
    </xf>
    <xf numFmtId="44" fontId="3" fillId="0" borderId="2">
      <alignment horizontal="left"/>
      <protection locked="0"/>
    </xf>
    <xf numFmtId="38" fontId="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0"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6"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8" fontId="5"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7" fontId="6" fillId="0" borderId="0">
      <protection locked="0"/>
    </xf>
    <xf numFmtId="168" fontId="3" fillId="0" borderId="0">
      <protection locked="0"/>
    </xf>
    <xf numFmtId="38" fontId="2" fillId="3" borderId="0" applyNumberFormat="0" applyBorder="0" applyAlignment="0" applyProtection="0"/>
    <xf numFmtId="0" fontId="7" fillId="0" borderId="0" applyNumberFormat="0" applyFill="0" applyBorder="0" applyAlignment="0" applyProtection="0"/>
    <xf numFmtId="169" fontId="3" fillId="0" borderId="0">
      <protection locked="0"/>
    </xf>
    <xf numFmtId="169" fontId="3" fillId="0" borderId="0">
      <protection locked="0"/>
    </xf>
    <xf numFmtId="0" fontId="8" fillId="0" borderId="3" applyNumberFormat="0" applyFill="0" applyAlignment="0" applyProtection="0"/>
    <xf numFmtId="10" fontId="2" fillId="4" borderId="2" applyNumberFormat="0" applyBorder="0" applyAlignment="0" applyProtection="0"/>
    <xf numFmtId="0" fontId="30" fillId="19" borderId="35" applyNumberFormat="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37" fontId="9" fillId="0" borderId="0"/>
    <xf numFmtId="174" fontId="10" fillId="0" borderId="0"/>
    <xf numFmtId="0" fontId="5" fillId="0" borderId="0"/>
    <xf numFmtId="0" fontId="3" fillId="0" borderId="0"/>
    <xf numFmtId="0" fontId="3" fillId="0" borderId="0"/>
    <xf numFmtId="0" fontId="3" fillId="0" borderId="0"/>
    <xf numFmtId="0" fontId="28" fillId="0" borderId="0"/>
    <xf numFmtId="0" fontId="3" fillId="0" borderId="0"/>
    <xf numFmtId="0" fontId="28" fillId="0" borderId="0"/>
    <xf numFmtId="0" fontId="28" fillId="0" borderId="0"/>
    <xf numFmtId="0" fontId="28"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5" fillId="0" borderId="0"/>
    <xf numFmtId="0" fontId="28" fillId="20" borderId="36" applyNumberFormat="0" applyFont="0" applyAlignment="0" applyProtection="0"/>
    <xf numFmtId="0" fontId="28" fillId="20" borderId="36" applyNumberFormat="0" applyFont="0" applyAlignment="0" applyProtection="0"/>
    <xf numFmtId="10"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1" fillId="0" borderId="0" applyNumberFormat="0" applyFill="0" applyBorder="0" applyAlignment="0" applyProtection="0"/>
    <xf numFmtId="0" fontId="31" fillId="0" borderId="37" applyNumberFormat="0" applyFill="0" applyAlignment="0" applyProtection="0"/>
    <xf numFmtId="37" fontId="2" fillId="5" borderId="0" applyNumberFormat="0" applyBorder="0" applyAlignment="0" applyProtection="0"/>
    <xf numFmtId="37" fontId="2" fillId="0" borderId="0"/>
    <xf numFmtId="3" fontId="12" fillId="0" borderId="3" applyProtection="0"/>
    <xf numFmtId="0" fontId="42" fillId="0" borderId="0" applyNumberFormat="0" applyFill="0" applyBorder="0" applyAlignment="0" applyProtection="0"/>
    <xf numFmtId="0" fontId="1" fillId="0" borderId="0"/>
    <xf numFmtId="0" fontId="1" fillId="0" borderId="0"/>
    <xf numFmtId="9" fontId="58" fillId="0" borderId="0" applyFont="0" applyFill="0" applyBorder="0" applyAlignment="0" applyProtection="0"/>
  </cellStyleXfs>
  <cellXfs count="402">
    <xf numFmtId="0" fontId="0" fillId="0" borderId="0" xfId="0"/>
    <xf numFmtId="0" fontId="13" fillId="6" borderId="5" xfId="0" applyFont="1" applyFill="1" applyBorder="1" applyAlignment="1">
      <alignment vertical="top"/>
    </xf>
    <xf numFmtId="0" fontId="14" fillId="6" borderId="5" xfId="0" applyFont="1" applyFill="1" applyBorder="1" applyAlignment="1">
      <alignment horizontal="center" vertical="center"/>
    </xf>
    <xf numFmtId="0" fontId="15" fillId="6" borderId="5" xfId="0" applyFont="1" applyFill="1" applyBorder="1" applyAlignment="1">
      <alignment horizontal="centerContinuous" vertical="top"/>
    </xf>
    <xf numFmtId="0" fontId="13" fillId="6" borderId="0" xfId="0" applyFont="1" applyFill="1" applyAlignment="1">
      <alignment vertical="top"/>
    </xf>
    <xf numFmtId="0" fontId="14" fillId="6" borderId="0" xfId="0" applyFont="1" applyFill="1" applyAlignment="1">
      <alignment horizontal="center" vertical="center"/>
    </xf>
    <xf numFmtId="0" fontId="15" fillId="6" borderId="0" xfId="0" applyFont="1" applyFill="1" applyAlignment="1">
      <alignment horizontal="center" vertical="top"/>
    </xf>
    <xf numFmtId="0" fontId="18" fillId="6" borderId="7" xfId="0" applyFont="1" applyFill="1" applyBorder="1" applyAlignment="1" applyProtection="1">
      <alignment vertical="top"/>
      <protection hidden="1"/>
    </xf>
    <xf numFmtId="0" fontId="18" fillId="6" borderId="0" xfId="0" applyFont="1" applyFill="1" applyAlignment="1" applyProtection="1">
      <alignment horizontal="left" vertical="top"/>
      <protection hidden="1"/>
    </xf>
    <xf numFmtId="0" fontId="18" fillId="6" borderId="0" xfId="0" applyFont="1" applyFill="1" applyAlignment="1" applyProtection="1">
      <alignment vertical="top"/>
      <protection hidden="1"/>
    </xf>
    <xf numFmtId="0" fontId="18" fillId="6" borderId="23" xfId="0" applyFont="1" applyFill="1" applyBorder="1" applyAlignment="1" applyProtection="1">
      <alignment vertical="top"/>
      <protection hidden="1"/>
    </xf>
    <xf numFmtId="0" fontId="17" fillId="22" borderId="7" xfId="0" applyFont="1" applyFill="1" applyBorder="1" applyAlignment="1" applyProtection="1">
      <alignment horizontal="center" vertical="center"/>
      <protection hidden="1"/>
    </xf>
    <xf numFmtId="0" fontId="2" fillId="0" borderId="23" xfId="0" applyFont="1" applyBorder="1" applyAlignment="1" applyProtection="1">
      <alignment vertical="top" wrapText="1"/>
      <protection hidden="1"/>
    </xf>
    <xf numFmtId="0" fontId="2" fillId="0" borderId="0" xfId="0" applyFont="1" applyAlignment="1" applyProtection="1">
      <alignment vertical="top" wrapText="1"/>
      <protection hidden="1"/>
    </xf>
    <xf numFmtId="0" fontId="2" fillId="0" borderId="8" xfId="0" applyFont="1" applyBorder="1" applyAlignment="1" applyProtection="1">
      <alignment vertical="top" wrapText="1"/>
      <protection hidden="1"/>
    </xf>
    <xf numFmtId="0" fontId="26" fillId="22" borderId="7" xfId="0" applyFont="1" applyFill="1" applyBorder="1" applyAlignment="1" applyProtection="1">
      <alignment horizontal="center" vertical="center"/>
      <protection hidden="1"/>
    </xf>
    <xf numFmtId="0" fontId="22" fillId="6" borderId="13" xfId="0" applyFont="1" applyFill="1" applyBorder="1" applyAlignment="1" applyProtection="1">
      <alignment horizontal="left" vertical="top"/>
      <protection hidden="1"/>
    </xf>
    <xf numFmtId="0" fontId="22" fillId="6" borderId="24" xfId="0" applyFont="1" applyFill="1" applyBorder="1" applyAlignment="1" applyProtection="1">
      <alignment horizontal="left" vertical="top"/>
      <protection hidden="1"/>
    </xf>
    <xf numFmtId="0" fontId="22" fillId="6" borderId="12" xfId="0" applyFont="1" applyFill="1" applyBorder="1" applyAlignment="1" applyProtection="1">
      <alignment horizontal="left" vertical="top"/>
      <protection hidden="1"/>
    </xf>
    <xf numFmtId="0" fontId="16" fillId="22" borderId="25" xfId="0" applyFont="1" applyFill="1" applyBorder="1" applyAlignment="1" applyProtection="1">
      <alignment vertical="center"/>
      <protection hidden="1"/>
    </xf>
    <xf numFmtId="0" fontId="24" fillId="22" borderId="26" xfId="0" applyFont="1" applyFill="1" applyBorder="1" applyAlignment="1" applyProtection="1">
      <alignment vertical="center"/>
      <protection hidden="1"/>
    </xf>
    <xf numFmtId="0" fontId="25" fillId="22" borderId="26" xfId="0" applyFont="1" applyFill="1" applyBorder="1" applyAlignment="1" applyProtection="1">
      <alignment vertical="center"/>
      <protection hidden="1"/>
    </xf>
    <xf numFmtId="0" fontId="25" fillId="22" borderId="18" xfId="0" applyFont="1" applyFill="1" applyBorder="1" applyAlignment="1" applyProtection="1">
      <alignment vertical="center"/>
      <protection hidden="1"/>
    </xf>
    <xf numFmtId="0" fontId="24" fillId="21" borderId="7" xfId="0" applyFont="1" applyFill="1" applyBorder="1" applyAlignment="1" applyProtection="1">
      <alignment vertical="center"/>
      <protection hidden="1"/>
    </xf>
    <xf numFmtId="0" fontId="24" fillId="21" borderId="0" xfId="0" applyFont="1" applyFill="1" applyAlignment="1" applyProtection="1">
      <alignment vertical="center"/>
      <protection hidden="1"/>
    </xf>
    <xf numFmtId="0" fontId="25" fillId="21" borderId="0" xfId="0" applyFont="1" applyFill="1" applyAlignment="1" applyProtection="1">
      <alignment vertical="center"/>
      <protection hidden="1"/>
    </xf>
    <xf numFmtId="0" fontId="25" fillId="21" borderId="8" xfId="0" applyFont="1" applyFill="1" applyBorder="1" applyAlignment="1" applyProtection="1">
      <alignment vertical="center"/>
      <protection hidden="1"/>
    </xf>
    <xf numFmtId="0" fontId="18" fillId="0" borderId="7" xfId="95" applyFont="1" applyBorder="1" applyAlignment="1" applyProtection="1">
      <alignment vertical="top"/>
      <protection hidden="1"/>
    </xf>
    <xf numFmtId="0" fontId="18" fillId="0" borderId="0" xfId="95" applyFont="1" applyAlignment="1" applyProtection="1">
      <alignment vertical="top"/>
      <protection hidden="1"/>
    </xf>
    <xf numFmtId="0" fontId="18" fillId="0" borderId="23" xfId="95" applyFont="1" applyBorder="1" applyAlignment="1" applyProtection="1">
      <alignment vertical="top"/>
      <protection hidden="1"/>
    </xf>
    <xf numFmtId="0" fontId="18" fillId="0" borderId="27" xfId="95" applyFont="1" applyBorder="1" applyAlignment="1" applyProtection="1">
      <alignment vertical="top"/>
      <protection hidden="1"/>
    </xf>
    <xf numFmtId="0" fontId="18" fillId="0" borderId="8" xfId="95" applyFont="1" applyBorder="1" applyAlignment="1" applyProtection="1">
      <alignment vertical="top"/>
      <protection hidden="1"/>
    </xf>
    <xf numFmtId="0" fontId="18" fillId="0" borderId="19" xfId="95" applyFont="1" applyBorder="1" applyAlignment="1" applyProtection="1">
      <alignment vertical="top"/>
      <protection hidden="1"/>
    </xf>
    <xf numFmtId="0" fontId="18" fillId="0" borderId="20" xfId="95" applyFont="1" applyBorder="1" applyAlignment="1" applyProtection="1">
      <alignment vertical="top"/>
      <protection hidden="1"/>
    </xf>
    <xf numFmtId="0" fontId="18" fillId="0" borderId="21" xfId="95" applyFont="1" applyBorder="1" applyAlignment="1" applyProtection="1">
      <alignment vertical="top"/>
      <protection hidden="1"/>
    </xf>
    <xf numFmtId="0" fontId="18" fillId="0" borderId="28" xfId="95" applyFont="1" applyBorder="1" applyAlignment="1" applyProtection="1">
      <alignment vertical="top"/>
      <protection hidden="1"/>
    </xf>
    <xf numFmtId="0" fontId="18" fillId="0" borderId="29" xfId="95" applyFont="1" applyBorder="1" applyAlignment="1" applyProtection="1">
      <alignment vertical="top"/>
      <protection hidden="1"/>
    </xf>
    <xf numFmtId="0" fontId="0" fillId="0" borderId="0" xfId="0" applyProtection="1">
      <protection hidden="1"/>
    </xf>
    <xf numFmtId="0" fontId="32" fillId="23" borderId="9" xfId="0" applyFont="1" applyFill="1" applyBorder="1" applyAlignment="1">
      <alignment vertical="center"/>
    </xf>
    <xf numFmtId="0" fontId="32" fillId="23" borderId="10" xfId="0" applyFont="1" applyFill="1" applyBorder="1" applyAlignment="1">
      <alignment vertical="center"/>
    </xf>
    <xf numFmtId="0" fontId="33" fillId="23" borderId="10" xfId="0" applyFont="1" applyFill="1" applyBorder="1" applyAlignment="1">
      <alignment vertical="center"/>
    </xf>
    <xf numFmtId="0" fontId="34" fillId="23" borderId="10" xfId="0" applyFont="1" applyFill="1" applyBorder="1" applyAlignment="1">
      <alignment vertical="center"/>
    </xf>
    <xf numFmtId="0" fontId="34" fillId="23" borderId="10" xfId="0" applyFont="1" applyFill="1" applyBorder="1" applyAlignment="1">
      <alignment horizontal="center" vertical="center"/>
    </xf>
    <xf numFmtId="0" fontId="35" fillId="23" borderId="10" xfId="0" applyFont="1" applyFill="1" applyBorder="1" applyAlignment="1">
      <alignment horizontal="left" vertical="center"/>
    </xf>
    <xf numFmtId="0" fontId="36" fillId="23" borderId="10" xfId="0" applyFont="1" applyFill="1" applyBorder="1" applyAlignment="1">
      <alignment vertical="center"/>
    </xf>
    <xf numFmtId="0" fontId="33" fillId="23" borderId="11" xfId="0" applyFont="1" applyFill="1" applyBorder="1" applyAlignment="1">
      <alignment vertical="center"/>
    </xf>
    <xf numFmtId="0" fontId="32" fillId="23" borderId="9" xfId="0" applyFont="1" applyFill="1" applyBorder="1" applyAlignment="1" applyProtection="1">
      <alignment vertical="center"/>
      <protection hidden="1"/>
    </xf>
    <xf numFmtId="0" fontId="32" fillId="23" borderId="10" xfId="0" applyFont="1" applyFill="1" applyBorder="1" applyAlignment="1" applyProtection="1">
      <alignment vertical="center"/>
      <protection hidden="1"/>
    </xf>
    <xf numFmtId="0" fontId="37" fillId="23" borderId="10" xfId="0" applyFont="1" applyFill="1" applyBorder="1" applyAlignment="1" applyProtection="1">
      <alignment vertical="center"/>
      <protection hidden="1"/>
    </xf>
    <xf numFmtId="0" fontId="37" fillId="23" borderId="11" xfId="0" applyFont="1" applyFill="1" applyBorder="1" applyAlignment="1" applyProtection="1">
      <alignment vertical="center"/>
      <protection hidden="1"/>
    </xf>
    <xf numFmtId="0" fontId="38" fillId="23" borderId="9" xfId="0" applyFont="1" applyFill="1" applyBorder="1" applyAlignment="1" applyProtection="1">
      <alignment horizontal="centerContinuous" vertical="top"/>
      <protection hidden="1"/>
    </xf>
    <xf numFmtId="0" fontId="39" fillId="23" borderId="10" xfId="0" applyFont="1" applyFill="1" applyBorder="1" applyAlignment="1" applyProtection="1">
      <alignment horizontal="centerContinuous" vertical="top"/>
      <protection hidden="1"/>
    </xf>
    <xf numFmtId="0" fontId="39" fillId="23" borderId="11" xfId="0" applyFont="1" applyFill="1" applyBorder="1" applyAlignment="1" applyProtection="1">
      <alignment horizontal="centerContinuous" vertical="top"/>
      <protection hidden="1"/>
    </xf>
    <xf numFmtId="0" fontId="18" fillId="6" borderId="19" xfId="0" applyFont="1" applyFill="1" applyBorder="1" applyAlignment="1" applyProtection="1">
      <alignment horizontal="left" vertical="top"/>
      <protection hidden="1"/>
    </xf>
    <xf numFmtId="0" fontId="23" fillId="6" borderId="20" xfId="0" applyFont="1" applyFill="1" applyBorder="1" applyAlignment="1" applyProtection="1">
      <alignment horizontal="left" vertical="top"/>
      <protection hidden="1"/>
    </xf>
    <xf numFmtId="0" fontId="18" fillId="6" borderId="23" xfId="0" applyFont="1" applyFill="1" applyBorder="1" applyAlignment="1" applyProtection="1">
      <alignment horizontal="left" vertical="top"/>
      <protection hidden="1"/>
    </xf>
    <xf numFmtId="0" fontId="1" fillId="0" borderId="17" xfId="95" applyFont="1" applyBorder="1" applyAlignment="1" applyProtection="1">
      <alignment horizontal="center" vertical="top"/>
      <protection locked="0"/>
    </xf>
    <xf numFmtId="0" fontId="1" fillId="0" borderId="0" xfId="0" applyFont="1" applyProtection="1">
      <protection hidden="1"/>
    </xf>
    <xf numFmtId="164" fontId="1" fillId="0" borderId="0" xfId="0" applyNumberFormat="1" applyFont="1" applyProtection="1">
      <protection hidden="1"/>
    </xf>
    <xf numFmtId="164" fontId="40" fillId="0" borderId="0" xfId="0" applyNumberFormat="1" applyFont="1" applyProtection="1">
      <protection hidden="1"/>
    </xf>
    <xf numFmtId="0" fontId="44" fillId="21" borderId="0" xfId="0" applyFont="1" applyFill="1" applyProtection="1">
      <protection hidden="1"/>
    </xf>
    <xf numFmtId="0" fontId="45" fillId="21" borderId="0" xfId="0" applyFont="1" applyFill="1" applyProtection="1">
      <protection hidden="1"/>
    </xf>
    <xf numFmtId="0" fontId="45" fillId="0" borderId="0" xfId="0" applyFont="1" applyProtection="1">
      <protection hidden="1"/>
    </xf>
    <xf numFmtId="0" fontId="46" fillId="21" borderId="0" xfId="0" applyFont="1" applyFill="1" applyProtection="1">
      <protection hidden="1"/>
    </xf>
    <xf numFmtId="0" fontId="2" fillId="0" borderId="0" xfId="0" applyFont="1" applyAlignment="1" applyProtection="1">
      <alignment vertical="center"/>
      <protection hidden="1"/>
    </xf>
    <xf numFmtId="0" fontId="47" fillId="0" borderId="0" xfId="0" applyFont="1" applyAlignment="1" applyProtection="1">
      <alignment vertical="center"/>
      <protection hidden="1"/>
    </xf>
    <xf numFmtId="0" fontId="2" fillId="0" borderId="0" xfId="0" applyFont="1" applyProtection="1">
      <protection hidden="1"/>
    </xf>
    <xf numFmtId="0" fontId="48" fillId="0" borderId="0" xfId="0" applyFont="1" applyProtection="1">
      <protection hidden="1"/>
    </xf>
    <xf numFmtId="0" fontId="49" fillId="0" borderId="0" xfId="0" applyFont="1" applyProtection="1">
      <protection hidden="1"/>
    </xf>
    <xf numFmtId="0" fontId="47" fillId="0" borderId="0" xfId="0" applyFont="1" applyProtection="1">
      <protection hidden="1"/>
    </xf>
    <xf numFmtId="0" fontId="27" fillId="6" borderId="0" xfId="0" applyFont="1" applyFill="1" applyAlignment="1" applyProtection="1">
      <alignment vertical="center"/>
      <protection hidden="1"/>
    </xf>
    <xf numFmtId="0" fontId="40" fillId="0" borderId="0" xfId="0" applyFont="1" applyProtection="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center" vertical="center" wrapText="1"/>
      <protection hidden="1"/>
    </xf>
    <xf numFmtId="176" fontId="1" fillId="0" borderId="0" xfId="0" applyNumberFormat="1" applyFont="1" applyProtection="1">
      <protection hidden="1"/>
    </xf>
    <xf numFmtId="176" fontId="26" fillId="0" borderId="0" xfId="0" applyNumberFormat="1" applyFont="1" applyAlignment="1" applyProtection="1">
      <alignment horizontal="center" vertical="center" wrapText="1"/>
      <protection hidden="1"/>
    </xf>
    <xf numFmtId="176" fontId="40" fillId="0" borderId="0" xfId="0" applyNumberFormat="1" applyFont="1" applyProtection="1">
      <protection hidden="1"/>
    </xf>
    <xf numFmtId="0" fontId="52" fillId="0" borderId="0" xfId="0" applyFont="1" applyAlignment="1" applyProtection="1">
      <alignment horizontal="left" vertical="center" wrapText="1"/>
      <protection hidden="1"/>
    </xf>
    <xf numFmtId="0" fontId="21" fillId="0" borderId="0" xfId="0" applyFont="1" applyAlignment="1" applyProtection="1">
      <alignment vertical="center"/>
      <protection locked="0"/>
    </xf>
    <xf numFmtId="165" fontId="50" fillId="0" borderId="0" xfId="34" applyNumberFormat="1" applyFont="1" applyFill="1" applyBorder="1" applyAlignment="1" applyProtection="1">
      <alignment vertical="center"/>
      <protection locked="0"/>
    </xf>
    <xf numFmtId="0" fontId="40" fillId="0" borderId="0" xfId="0" applyFont="1"/>
    <xf numFmtId="0" fontId="21" fillId="0" borderId="0" xfId="0" applyFont="1" applyAlignment="1">
      <alignment vertical="center"/>
    </xf>
    <xf numFmtId="0" fontId="47" fillId="0" borderId="0" xfId="0" applyFont="1" applyAlignment="1">
      <alignment vertical="center"/>
    </xf>
    <xf numFmtId="0" fontId="47" fillId="0" borderId="0" xfId="0" applyFont="1"/>
    <xf numFmtId="165" fontId="50" fillId="0" borderId="0" xfId="34" applyNumberFormat="1" applyFont="1" applyFill="1" applyBorder="1" applyAlignment="1" applyProtection="1">
      <alignment vertical="center"/>
    </xf>
    <xf numFmtId="0" fontId="1" fillId="0" borderId="0" xfId="0" applyFont="1"/>
    <xf numFmtId="0" fontId="52" fillId="0" borderId="0" xfId="0" applyFont="1" applyAlignment="1">
      <alignment horizontal="left" vertical="center" wrapText="1"/>
    </xf>
    <xf numFmtId="0" fontId="41" fillId="0" borderId="0" xfId="0" applyFont="1"/>
    <xf numFmtId="0" fontId="2" fillId="0" borderId="0" xfId="0" applyFont="1" applyAlignment="1">
      <alignment vertical="center"/>
    </xf>
    <xf numFmtId="0" fontId="2" fillId="0" borderId="0" xfId="0" applyFont="1"/>
    <xf numFmtId="0" fontId="21" fillId="0" borderId="0" xfId="0" applyFont="1" applyAlignment="1">
      <alignment horizontal="left" vertical="center" wrapText="1"/>
    </xf>
    <xf numFmtId="0" fontId="42" fillId="0" borderId="0" xfId="123" applyBorder="1" applyAlignment="1" applyProtection="1">
      <alignment horizontal="left"/>
      <protection hidden="1"/>
    </xf>
    <xf numFmtId="0" fontId="43" fillId="0" borderId="0" xfId="125" applyFont="1" applyAlignment="1" applyProtection="1">
      <alignment horizontal="left" vertical="center"/>
      <protection hidden="1"/>
    </xf>
    <xf numFmtId="0" fontId="54" fillId="0" borderId="0" xfId="0" applyFont="1" applyProtection="1">
      <protection hidden="1"/>
    </xf>
    <xf numFmtId="0" fontId="55" fillId="0" borderId="0" xfId="0" applyFont="1" applyProtection="1">
      <protection hidden="1"/>
    </xf>
    <xf numFmtId="0" fontId="54" fillId="0" borderId="0" xfId="0" applyFont="1"/>
    <xf numFmtId="0" fontId="56" fillId="0" borderId="0" xfId="0" applyFont="1"/>
    <xf numFmtId="0" fontId="26" fillId="0" borderId="0" xfId="124" applyFont="1" applyAlignment="1" applyProtection="1">
      <alignment horizontal="center" vertical="center"/>
      <protection hidden="1"/>
    </xf>
    <xf numFmtId="0" fontId="40" fillId="0" borderId="0" xfId="124" applyFont="1"/>
    <xf numFmtId="10" fontId="26" fillId="0" borderId="0" xfId="99" applyNumberFormat="1" applyFont="1" applyFill="1" applyBorder="1" applyAlignment="1" applyProtection="1">
      <alignment horizontal="center" vertical="center" wrapText="1"/>
      <protection hidden="1"/>
    </xf>
    <xf numFmtId="10" fontId="40" fillId="0" borderId="0" xfId="99" applyNumberFormat="1" applyFont="1" applyFill="1" applyProtection="1"/>
    <xf numFmtId="176" fontId="26" fillId="0" borderId="0" xfId="124" applyNumberFormat="1" applyFont="1" applyAlignment="1" applyProtection="1">
      <alignment horizontal="center" vertical="center" wrapText="1"/>
      <protection hidden="1"/>
    </xf>
    <xf numFmtId="176" fontId="40" fillId="0" borderId="0" xfId="124" applyNumberFormat="1" applyFont="1" applyProtection="1">
      <protection hidden="1"/>
    </xf>
    <xf numFmtId="0" fontId="1" fillId="0" borderId="0" xfId="0" applyFont="1" applyAlignment="1" applyProtection="1">
      <alignment vertical="center"/>
      <protection hidden="1"/>
    </xf>
    <xf numFmtId="0" fontId="40" fillId="0" borderId="0" xfId="0" applyFont="1" applyAlignment="1">
      <alignment vertical="center"/>
    </xf>
    <xf numFmtId="0" fontId="40" fillId="0" borderId="0" xfId="0" applyFont="1" applyAlignment="1" applyProtection="1">
      <alignment vertical="center"/>
      <protection hidden="1"/>
    </xf>
    <xf numFmtId="0" fontId="1" fillId="0" borderId="0" xfId="0" applyFont="1" applyAlignment="1">
      <alignment vertical="center"/>
    </xf>
    <xf numFmtId="0" fontId="44" fillId="21" borderId="0" xfId="0" applyFont="1" applyFill="1" applyAlignment="1" applyProtection="1">
      <alignment horizontal="center"/>
      <protection hidden="1"/>
    </xf>
    <xf numFmtId="0" fontId="47" fillId="0" borderId="0" xfId="0" applyFont="1" applyAlignment="1">
      <alignment horizontal="center"/>
    </xf>
    <xf numFmtId="0" fontId="2" fillId="0" borderId="0" xfId="0" applyFont="1" applyAlignment="1" applyProtection="1">
      <alignment horizontal="center"/>
      <protection hidden="1"/>
    </xf>
    <xf numFmtId="0" fontId="60" fillId="26" borderId="0" xfId="0" applyFont="1" applyFill="1" applyProtection="1">
      <protection hidden="1"/>
    </xf>
    <xf numFmtId="0" fontId="61" fillId="26" borderId="0" xfId="0" applyFont="1" applyFill="1" applyProtection="1">
      <protection hidden="1"/>
    </xf>
    <xf numFmtId="0" fontId="27"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176" fontId="62" fillId="0" borderId="0" xfId="0" applyNumberFormat="1" applyFont="1" applyAlignment="1">
      <alignment vertical="center"/>
    </xf>
    <xf numFmtId="0" fontId="44" fillId="21" borderId="0" xfId="0" applyFont="1" applyFill="1" applyAlignment="1" applyProtection="1">
      <alignment horizontal="center" vertical="center" wrapText="1"/>
      <protection hidden="1"/>
    </xf>
    <xf numFmtId="0" fontId="44" fillId="21" borderId="0" xfId="0" applyFont="1" applyFill="1" applyAlignment="1" applyProtection="1">
      <alignment horizontal="center" vertical="center"/>
      <protection hidden="1"/>
    </xf>
    <xf numFmtId="0" fontId="63" fillId="0" borderId="14" xfId="0" applyFont="1" applyBorder="1" applyAlignment="1" applyProtection="1">
      <alignment horizontal="center" vertical="center" wrapText="1"/>
      <protection hidden="1"/>
    </xf>
    <xf numFmtId="0" fontId="63" fillId="25" borderId="14" xfId="0" applyFont="1" applyFill="1" applyBorder="1" applyAlignment="1" applyProtection="1">
      <alignment horizontal="center" vertical="center" wrapText="1"/>
      <protection hidden="1"/>
    </xf>
    <xf numFmtId="0" fontId="47" fillId="25" borderId="15" xfId="0" applyFont="1" applyFill="1" applyBorder="1"/>
    <xf numFmtId="0" fontId="47" fillId="0" borderId="15" xfId="0" applyFont="1" applyBorder="1"/>
    <xf numFmtId="10" fontId="26" fillId="25" borderId="2" xfId="0" applyNumberFormat="1" applyFont="1" applyFill="1" applyBorder="1" applyAlignment="1" applyProtection="1">
      <alignment horizontal="center" vertical="center"/>
      <protection locked="0"/>
    </xf>
    <xf numFmtId="0" fontId="26" fillId="25" borderId="2" xfId="0" applyFont="1" applyFill="1" applyBorder="1" applyAlignment="1" applyProtection="1">
      <alignment horizontal="center" vertical="center"/>
      <protection locked="0"/>
    </xf>
    <xf numFmtId="9" fontId="26" fillId="25" borderId="2" xfId="0" applyNumberFormat="1" applyFont="1" applyFill="1" applyBorder="1" applyAlignment="1" applyProtection="1">
      <alignment horizontal="center" vertical="center"/>
      <protection locked="0"/>
    </xf>
    <xf numFmtId="6" fontId="26" fillId="25" borderId="2" xfId="0" applyNumberFormat="1" applyFont="1" applyFill="1" applyBorder="1" applyAlignment="1" applyProtection="1">
      <alignment horizontal="center" vertical="center"/>
      <protection locked="0"/>
    </xf>
    <xf numFmtId="3" fontId="26" fillId="25" borderId="2" xfId="0" applyNumberFormat="1" applyFont="1" applyFill="1" applyBorder="1" applyAlignment="1" applyProtection="1">
      <alignment horizontal="center" vertical="center"/>
      <protection locked="0"/>
    </xf>
    <xf numFmtId="176" fontId="26" fillId="25" borderId="2" xfId="0" applyNumberFormat="1" applyFont="1" applyFill="1" applyBorder="1" applyAlignment="1" applyProtection="1">
      <alignment horizontal="center" vertical="center"/>
      <protection locked="0"/>
    </xf>
    <xf numFmtId="165" fontId="26" fillId="25" borderId="2" xfId="0" applyNumberFormat="1" applyFont="1" applyFill="1" applyBorder="1" applyAlignment="1" applyProtection="1">
      <alignment horizontal="center" vertical="center"/>
      <protection locked="0"/>
    </xf>
    <xf numFmtId="176" fontId="13" fillId="25" borderId="15" xfId="0" applyNumberFormat="1" applyFont="1" applyFill="1" applyBorder="1" applyAlignment="1">
      <alignment horizontal="center" vertical="center"/>
    </xf>
    <xf numFmtId="0" fontId="22" fillId="0" borderId="0" xfId="0" applyFont="1" applyAlignment="1">
      <alignment horizontal="left" vertical="center" indent="1"/>
    </xf>
    <xf numFmtId="0" fontId="22" fillId="0" borderId="0" xfId="0" applyFont="1" applyAlignment="1">
      <alignment horizontal="left" vertical="center" wrapText="1" indent="1"/>
    </xf>
    <xf numFmtId="0" fontId="1" fillId="0" borderId="0" xfId="0" applyFont="1" applyAlignment="1">
      <alignment vertical="center" wrapText="1"/>
    </xf>
    <xf numFmtId="176" fontId="13" fillId="0" borderId="0" xfId="0" applyNumberFormat="1" applyFont="1" applyAlignment="1">
      <alignment horizontal="center" vertical="center"/>
    </xf>
    <xf numFmtId="0" fontId="13" fillId="0" borderId="0" xfId="0" applyFont="1" applyAlignment="1">
      <alignment horizontal="center" vertical="center"/>
    </xf>
    <xf numFmtId="176" fontId="13" fillId="0" borderId="15" xfId="0" applyNumberFormat="1" applyFont="1" applyBorder="1" applyAlignment="1">
      <alignment horizontal="center" vertical="center"/>
    </xf>
    <xf numFmtId="176" fontId="26" fillId="0" borderId="0" xfId="0" applyNumberFormat="1" applyFont="1" applyAlignment="1">
      <alignment horizontal="center" vertical="center"/>
    </xf>
    <xf numFmtId="0" fontId="22" fillId="0" borderId="0" xfId="0" applyFont="1" applyAlignment="1">
      <alignment horizontal="center" vertical="center"/>
    </xf>
    <xf numFmtId="176" fontId="26" fillId="0" borderId="34" xfId="0" applyNumberFormat="1" applyFont="1" applyBorder="1" applyAlignment="1">
      <alignment horizontal="center" vertical="center"/>
    </xf>
    <xf numFmtId="0" fontId="22" fillId="0" borderId="0" xfId="0" applyFont="1" applyAlignment="1">
      <alignment horizontal="left" vertical="center" wrapText="1"/>
    </xf>
    <xf numFmtId="165" fontId="1" fillId="0" borderId="0" xfId="0" applyNumberFormat="1" applyFont="1" applyAlignment="1">
      <alignment horizontal="center" vertical="center"/>
    </xf>
    <xf numFmtId="0" fontId="43" fillId="0" borderId="0" xfId="0" applyFont="1"/>
    <xf numFmtId="0" fontId="64" fillId="0" borderId="0" xfId="0" applyFont="1" applyAlignment="1">
      <alignment horizontal="center" vertical="center" wrapText="1"/>
    </xf>
    <xf numFmtId="0" fontId="44" fillId="0" borderId="0" xfId="0" applyFont="1" applyAlignment="1">
      <alignment horizontal="center" vertical="center" wrapText="1"/>
    </xf>
    <xf numFmtId="0" fontId="67" fillId="0" borderId="0" xfId="0" applyFont="1" applyAlignment="1">
      <alignment horizontal="center" vertical="center" wrapText="1"/>
    </xf>
    <xf numFmtId="1" fontId="13" fillId="25" borderId="14" xfId="0" applyNumberFormat="1" applyFont="1" applyFill="1" applyBorder="1" applyAlignment="1">
      <alignment horizontal="center" vertical="center" wrapText="1"/>
    </xf>
    <xf numFmtId="10" fontId="13" fillId="25" borderId="15" xfId="0" applyNumberFormat="1" applyFont="1" applyFill="1" applyBorder="1" applyAlignment="1">
      <alignment horizontal="center" vertical="center" wrapText="1"/>
    </xf>
    <xf numFmtId="0" fontId="13" fillId="25" borderId="15" xfId="0" applyFont="1" applyFill="1" applyBorder="1" applyAlignment="1">
      <alignment horizontal="center" vertical="center" wrapText="1"/>
    </xf>
    <xf numFmtId="176" fontId="13" fillId="25" borderId="16" xfId="0" applyNumberFormat="1" applyFont="1" applyFill="1" applyBorder="1" applyAlignment="1">
      <alignment horizontal="center" vertical="center"/>
    </xf>
    <xf numFmtId="1" fontId="43" fillId="0" borderId="0" xfId="0" applyNumberFormat="1" applyFont="1" applyAlignment="1">
      <alignment horizontal="center"/>
    </xf>
    <xf numFmtId="0" fontId="43" fillId="0" borderId="0" xfId="0" applyFont="1" applyAlignment="1">
      <alignment horizontal="center"/>
    </xf>
    <xf numFmtId="0" fontId="13" fillId="0" borderId="0" xfId="0" applyFont="1" applyAlignment="1">
      <alignment horizontal="center" vertical="center" wrapText="1"/>
    </xf>
    <xf numFmtId="1" fontId="13" fillId="0" borderId="14" xfId="0" applyNumberFormat="1" applyFont="1" applyBorder="1" applyAlignment="1">
      <alignment horizontal="center" vertical="center" wrapText="1"/>
    </xf>
    <xf numFmtId="10"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176" fontId="13" fillId="0" borderId="16" xfId="0" applyNumberFormat="1" applyFont="1" applyBorder="1" applyAlignment="1">
      <alignment horizontal="center" vertical="center"/>
    </xf>
    <xf numFmtId="0" fontId="21" fillId="0" borderId="0" xfId="0" applyFont="1"/>
    <xf numFmtId="0" fontId="68" fillId="0" borderId="0" xfId="0" applyFont="1"/>
    <xf numFmtId="0" fontId="1" fillId="6" borderId="13" xfId="0" applyFont="1" applyFill="1" applyBorder="1" applyAlignment="1" applyProtection="1">
      <alignment horizontal="left"/>
      <protection locked="0"/>
    </xf>
    <xf numFmtId="0" fontId="18" fillId="6" borderId="21"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 fillId="6" borderId="4" xfId="0" applyFont="1" applyFill="1" applyBorder="1" applyAlignment="1">
      <alignment vertical="top"/>
    </xf>
    <xf numFmtId="0" fontId="1" fillId="6" borderId="5" xfId="0" applyFont="1" applyFill="1" applyBorder="1" applyAlignment="1">
      <alignment vertical="top"/>
    </xf>
    <xf numFmtId="0" fontId="1" fillId="6" borderId="5" xfId="0" applyFont="1" applyFill="1" applyBorder="1" applyAlignment="1">
      <alignment horizontal="centerContinuous" vertical="top"/>
    </xf>
    <xf numFmtId="0" fontId="1" fillId="6" borderId="6" xfId="0" applyFont="1" applyFill="1" applyBorder="1" applyAlignment="1">
      <alignment vertical="top"/>
    </xf>
    <xf numFmtId="0" fontId="1" fillId="6" borderId="7" xfId="0" applyFont="1" applyFill="1" applyBorder="1" applyAlignment="1">
      <alignment vertical="top"/>
    </xf>
    <xf numFmtId="0" fontId="1" fillId="6" borderId="0" xfId="0" applyFont="1" applyFill="1" applyAlignment="1">
      <alignment vertical="top"/>
    </xf>
    <xf numFmtId="0" fontId="1" fillId="6" borderId="0" xfId="0" applyFont="1" applyFill="1" applyAlignment="1">
      <alignment horizontal="centerContinuous" vertical="top"/>
    </xf>
    <xf numFmtId="0" fontId="1" fillId="6" borderId="0" xfId="0" applyFont="1" applyFill="1" applyAlignment="1">
      <alignment horizontal="center" vertical="top"/>
    </xf>
    <xf numFmtId="0" fontId="1" fillId="6" borderId="8" xfId="0" applyFont="1" applyFill="1" applyBorder="1" applyAlignment="1">
      <alignment vertical="top"/>
    </xf>
    <xf numFmtId="0" fontId="18" fillId="0" borderId="7" xfId="0" applyFont="1" applyBorder="1" applyAlignment="1" applyProtection="1">
      <alignment vertical="top"/>
      <protection hidden="1"/>
    </xf>
    <xf numFmtId="0" fontId="19" fillId="0" borderId="0" xfId="0" applyFont="1" applyAlignment="1" applyProtection="1">
      <alignment vertical="top"/>
      <protection hidden="1"/>
    </xf>
    <xf numFmtId="0" fontId="20" fillId="0" borderId="0" xfId="0" applyFont="1" applyAlignment="1" applyProtection="1">
      <alignment vertical="top"/>
      <protection hidden="1"/>
    </xf>
    <xf numFmtId="0" fontId="2" fillId="0" borderId="0" xfId="0" applyFont="1" applyAlignment="1" applyProtection="1">
      <alignment vertical="top"/>
      <protection hidden="1"/>
    </xf>
    <xf numFmtId="0" fontId="1" fillId="0" borderId="0" xfId="0" applyFont="1" applyAlignment="1" applyProtection="1">
      <alignment vertical="top"/>
      <protection hidden="1"/>
    </xf>
    <xf numFmtId="0" fontId="18" fillId="0" borderId="0" xfId="0" applyFont="1" applyAlignment="1" applyProtection="1">
      <alignment horizontal="left" vertical="top"/>
      <protection hidden="1"/>
    </xf>
    <xf numFmtId="0" fontId="18" fillId="0" borderId="0" xfId="0" applyFont="1" applyAlignment="1" applyProtection="1">
      <alignment vertical="top" wrapText="1"/>
      <protection hidden="1"/>
    </xf>
    <xf numFmtId="0" fontId="1" fillId="0" borderId="8" xfId="0" applyFont="1" applyBorder="1" applyAlignment="1" applyProtection="1">
      <alignment vertical="top"/>
      <protection hidden="1"/>
    </xf>
    <xf numFmtId="0" fontId="18" fillId="0" borderId="19" xfId="0" applyFont="1" applyBorder="1" applyAlignment="1" applyProtection="1">
      <alignment vertical="top"/>
      <protection hidden="1"/>
    </xf>
    <xf numFmtId="0" fontId="18" fillId="0" borderId="20" xfId="0" applyFont="1" applyBorder="1" applyAlignment="1" applyProtection="1">
      <alignment vertical="top"/>
      <protection hidden="1"/>
    </xf>
    <xf numFmtId="0" fontId="18" fillId="0" borderId="0" xfId="0" applyFont="1" applyAlignment="1" applyProtection="1">
      <alignment vertical="top"/>
      <protection hidden="1"/>
    </xf>
    <xf numFmtId="0" fontId="18" fillId="0" borderId="21" xfId="0" applyFont="1" applyBorder="1" applyAlignment="1" applyProtection="1">
      <alignment vertical="top"/>
      <protection hidden="1"/>
    </xf>
    <xf numFmtId="0" fontId="21" fillId="0" borderId="0" xfId="0" applyFont="1" applyAlignment="1" applyProtection="1">
      <alignment horizontal="right" vertical="top"/>
      <protection hidden="1"/>
    </xf>
    <xf numFmtId="0" fontId="18" fillId="0" borderId="0" xfId="0" applyFont="1" applyAlignment="1" applyProtection="1">
      <alignment horizontal="centerContinuous" vertical="top"/>
      <protection hidden="1"/>
    </xf>
    <xf numFmtId="0" fontId="18" fillId="0" borderId="20" xfId="0" applyFont="1" applyBorder="1" applyAlignment="1" applyProtection="1">
      <alignment horizontal="center" vertical="top"/>
      <protection hidden="1"/>
    </xf>
    <xf numFmtId="0" fontId="1" fillId="0" borderId="29" xfId="0" applyFont="1" applyBorder="1"/>
    <xf numFmtId="0" fontId="18" fillId="0" borderId="28" xfId="0" applyFont="1" applyBorder="1" applyAlignment="1" applyProtection="1">
      <alignment horizontal="center" vertical="center"/>
      <protection hidden="1"/>
    </xf>
    <xf numFmtId="0" fontId="18" fillId="0" borderId="22" xfId="0" applyFont="1" applyBorder="1" applyAlignment="1" applyProtection="1">
      <alignment horizontal="center" vertical="center"/>
      <protection hidden="1"/>
    </xf>
    <xf numFmtId="0" fontId="21" fillId="0" borderId="20" xfId="0" applyFont="1" applyBorder="1" applyAlignment="1">
      <alignment horizontal="center" vertical="center"/>
    </xf>
    <xf numFmtId="0" fontId="1" fillId="0" borderId="27"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32" fillId="23" borderId="4" xfId="0" applyFont="1" applyFill="1" applyBorder="1" applyAlignment="1">
      <alignment vertical="center"/>
    </xf>
    <xf numFmtId="0" fontId="32" fillId="23" borderId="5" xfId="0" applyFont="1" applyFill="1" applyBorder="1" applyAlignment="1">
      <alignment vertical="center"/>
    </xf>
    <xf numFmtId="0" fontId="33" fillId="23" borderId="5" xfId="0" applyFont="1" applyFill="1" applyBorder="1" applyAlignment="1">
      <alignment vertical="center"/>
    </xf>
    <xf numFmtId="0" fontId="34" fillId="23" borderId="5" xfId="0" applyFont="1" applyFill="1" applyBorder="1" applyAlignment="1">
      <alignment vertical="center"/>
    </xf>
    <xf numFmtId="0" fontId="34" fillId="23" borderId="5" xfId="0" applyFont="1" applyFill="1" applyBorder="1" applyAlignment="1">
      <alignment horizontal="center" vertical="center"/>
    </xf>
    <xf numFmtId="0" fontId="35" fillId="23" borderId="5" xfId="0" applyFont="1" applyFill="1" applyBorder="1" applyAlignment="1">
      <alignment horizontal="left" vertical="center"/>
    </xf>
    <xf numFmtId="0" fontId="36" fillId="23" borderId="5" xfId="0" applyFont="1" applyFill="1" applyBorder="1" applyAlignment="1">
      <alignment vertical="center"/>
    </xf>
    <xf numFmtId="0" fontId="33" fillId="23" borderId="6" xfId="0" applyFont="1" applyFill="1" applyBorder="1" applyAlignment="1">
      <alignment vertical="center"/>
    </xf>
    <xf numFmtId="0" fontId="18" fillId="0" borderId="4" xfId="0" applyFont="1" applyBorder="1" applyAlignment="1" applyProtection="1">
      <alignment vertical="top"/>
      <protection hidden="1"/>
    </xf>
    <xf numFmtId="0" fontId="19" fillId="0" borderId="5" xfId="0" applyFont="1" applyBorder="1" applyAlignment="1" applyProtection="1">
      <alignment vertical="top"/>
      <protection hidden="1"/>
    </xf>
    <xf numFmtId="0" fontId="20" fillId="0" borderId="54" xfId="0" applyFont="1" applyBorder="1" applyAlignment="1" applyProtection="1">
      <alignment vertical="top"/>
      <protection hidden="1"/>
    </xf>
    <xf numFmtId="0" fontId="18" fillId="0" borderId="40" xfId="0" applyFont="1" applyBorder="1" applyAlignment="1" applyProtection="1">
      <alignment vertical="top"/>
      <protection hidden="1"/>
    </xf>
    <xf numFmtId="0" fontId="2" fillId="0" borderId="5" xfId="0" applyFont="1" applyBorder="1" applyAlignment="1" applyProtection="1">
      <alignment vertical="top"/>
      <protection hidden="1"/>
    </xf>
    <xf numFmtId="0" fontId="0" fillId="0" borderId="54" xfId="0" applyBorder="1" applyProtection="1">
      <protection hidden="1"/>
    </xf>
    <xf numFmtId="0" fontId="18" fillId="0" borderId="55" xfId="0" applyFont="1" applyBorder="1" applyAlignment="1" applyProtection="1">
      <alignment vertical="top"/>
      <protection hidden="1"/>
    </xf>
    <xf numFmtId="0" fontId="0" fillId="0" borderId="56" xfId="0" applyBorder="1" applyAlignment="1" applyProtection="1">
      <alignment horizontal="center"/>
      <protection locked="0"/>
    </xf>
    <xf numFmtId="0" fontId="32" fillId="23" borderId="25" xfId="0" applyFont="1" applyFill="1" applyBorder="1" applyAlignment="1" applyProtection="1">
      <alignment vertical="center"/>
      <protection hidden="1"/>
    </xf>
    <xf numFmtId="0" fontId="32" fillId="23" borderId="26" xfId="0" applyFont="1" applyFill="1" applyBorder="1" applyAlignment="1" applyProtection="1">
      <alignment vertical="center"/>
      <protection hidden="1"/>
    </xf>
    <xf numFmtId="0" fontId="37" fillId="23" borderId="26" xfId="0" applyFont="1" applyFill="1" applyBorder="1" applyAlignment="1" applyProtection="1">
      <alignment vertical="center"/>
      <protection hidden="1"/>
    </xf>
    <xf numFmtId="0" fontId="37" fillId="23" borderId="18" xfId="0" applyFont="1" applyFill="1" applyBorder="1" applyAlignment="1" applyProtection="1">
      <alignment vertical="center"/>
      <protection hidden="1"/>
    </xf>
    <xf numFmtId="0" fontId="1" fillId="6" borderId="0" xfId="0" applyFont="1" applyFill="1" applyAlignment="1" applyProtection="1">
      <alignment vertical="top"/>
      <protection hidden="1"/>
    </xf>
    <xf numFmtId="0" fontId="1" fillId="6" borderId="8" xfId="0" applyFont="1" applyFill="1" applyBorder="1" applyAlignment="1" applyProtection="1">
      <alignment vertical="top"/>
      <protection hidden="1"/>
    </xf>
    <xf numFmtId="0" fontId="1" fillId="6" borderId="8" xfId="0" applyFont="1" applyFill="1" applyBorder="1" applyAlignment="1" applyProtection="1">
      <alignment horizontal="left" vertical="top"/>
      <protection hidden="1"/>
    </xf>
    <xf numFmtId="0" fontId="1" fillId="6" borderId="23" xfId="0" applyFont="1" applyFill="1" applyBorder="1" applyAlignment="1" applyProtection="1">
      <alignment horizontal="left"/>
      <protection locked="0"/>
    </xf>
    <xf numFmtId="0" fontId="32" fillId="23" borderId="4" xfId="0" applyFont="1" applyFill="1" applyBorder="1" applyAlignment="1" applyProtection="1">
      <alignment vertical="center"/>
      <protection hidden="1"/>
    </xf>
    <xf numFmtId="0" fontId="32" fillId="23" borderId="5" xfId="0" applyFont="1" applyFill="1" applyBorder="1" applyAlignment="1" applyProtection="1">
      <alignment vertical="center"/>
      <protection hidden="1"/>
    </xf>
    <xf numFmtId="0" fontId="37" fillId="23" borderId="5" xfId="0" applyFont="1" applyFill="1" applyBorder="1" applyAlignment="1" applyProtection="1">
      <alignment vertical="center"/>
      <protection hidden="1"/>
    </xf>
    <xf numFmtId="0" fontId="37" fillId="23" borderId="6" xfId="0" applyFont="1" applyFill="1" applyBorder="1" applyAlignment="1" applyProtection="1">
      <alignment vertical="center"/>
      <protection hidden="1"/>
    </xf>
    <xf numFmtId="0" fontId="19" fillId="0" borderId="38" xfId="95" applyFont="1" applyBorder="1" applyAlignment="1" applyProtection="1">
      <alignment horizontal="centerContinuous" vertical="center"/>
      <protection hidden="1"/>
    </xf>
    <xf numFmtId="0" fontId="18" fillId="0" borderId="38" xfId="95" applyFont="1" applyBorder="1" applyAlignment="1" applyProtection="1">
      <alignment horizontal="centerContinuous" vertical="center"/>
      <protection hidden="1"/>
    </xf>
    <xf numFmtId="0" fontId="18" fillId="0" borderId="58" xfId="95" applyFont="1" applyBorder="1" applyAlignment="1" applyProtection="1">
      <alignment horizontal="centerContinuous" vertical="center"/>
      <protection hidden="1"/>
    </xf>
    <xf numFmtId="0" fontId="19" fillId="0" borderId="59" xfId="95" applyFont="1" applyBorder="1" applyAlignment="1" applyProtection="1">
      <alignment horizontal="centerContinuous" vertical="center"/>
      <protection hidden="1"/>
    </xf>
    <xf numFmtId="0" fontId="19" fillId="0" borderId="9" xfId="95" applyFont="1" applyBorder="1" applyAlignment="1" applyProtection="1">
      <alignment vertical="center"/>
      <protection hidden="1"/>
    </xf>
    <xf numFmtId="0" fontId="19" fillId="0" borderId="10" xfId="95" applyFont="1" applyBorder="1" applyAlignment="1" applyProtection="1">
      <alignment vertical="center"/>
      <protection hidden="1"/>
    </xf>
    <xf numFmtId="0" fontId="0" fillId="0" borderId="10" xfId="0" applyBorder="1" applyProtection="1">
      <protection hidden="1"/>
    </xf>
    <xf numFmtId="0" fontId="18" fillId="0" borderId="10" xfId="95" applyFont="1" applyBorder="1" applyAlignment="1" applyProtection="1">
      <alignment horizontal="center" vertical="center"/>
      <protection hidden="1"/>
    </xf>
    <xf numFmtId="0" fontId="19" fillId="0" borderId="11" xfId="95" applyFont="1" applyBorder="1" applyAlignment="1" applyProtection="1">
      <alignment horizontal="center" vertical="center"/>
      <protection hidden="1"/>
    </xf>
    <xf numFmtId="0" fontId="24" fillId="22" borderId="0" xfId="0" applyFont="1" applyFill="1" applyAlignment="1" applyProtection="1">
      <alignment vertical="center"/>
      <protection hidden="1"/>
    </xf>
    <xf numFmtId="0" fontId="25" fillId="22" borderId="0" xfId="0" applyFont="1" applyFill="1" applyAlignment="1" applyProtection="1">
      <alignment vertical="center"/>
      <protection hidden="1"/>
    </xf>
    <xf numFmtId="0" fontId="25" fillId="22" borderId="8" xfId="0" applyFont="1" applyFill="1" applyBorder="1" applyAlignment="1" applyProtection="1">
      <alignment vertical="center"/>
      <protection hidden="1"/>
    </xf>
    <xf numFmtId="0" fontId="1" fillId="6" borderId="7" xfId="0" applyFont="1" applyFill="1" applyBorder="1" applyAlignment="1" applyProtection="1">
      <alignment vertical="top"/>
      <protection hidden="1"/>
    </xf>
    <xf numFmtId="0" fontId="69" fillId="0" borderId="0" xfId="0" applyFont="1" applyAlignment="1">
      <alignment vertical="center"/>
    </xf>
    <xf numFmtId="0" fontId="70" fillId="0" borderId="0" xfId="0" quotePrefix="1" applyFont="1" applyProtection="1">
      <protection hidden="1"/>
    </xf>
    <xf numFmtId="0" fontId="70" fillId="0" borderId="0" xfId="72" applyFont="1" applyProtection="1">
      <protection hidden="1"/>
    </xf>
    <xf numFmtId="0" fontId="70" fillId="0" borderId="0" xfId="0" quotePrefix="1" applyFont="1" applyAlignment="1" applyProtection="1">
      <alignment horizontal="right"/>
      <protection hidden="1"/>
    </xf>
    <xf numFmtId="0" fontId="70" fillId="0" borderId="0" xfId="125" quotePrefix="1" applyFont="1" applyProtection="1">
      <protection hidden="1"/>
    </xf>
    <xf numFmtId="0" fontId="70" fillId="0" borderId="0" xfId="72" quotePrefix="1" applyFont="1" applyProtection="1">
      <protection hidden="1"/>
    </xf>
    <xf numFmtId="0" fontId="70" fillId="0" borderId="0" xfId="125" quotePrefix="1" applyFont="1" applyAlignment="1" applyProtection="1">
      <alignment horizontal="right"/>
      <protection hidden="1"/>
    </xf>
    <xf numFmtId="14" fontId="1" fillId="0" borderId="0" xfId="0" applyNumberFormat="1" applyFont="1" applyProtection="1">
      <protection hidden="1"/>
    </xf>
    <xf numFmtId="176" fontId="66" fillId="0" borderId="0" xfId="0" applyNumberFormat="1" applyFont="1" applyAlignment="1">
      <alignment horizontal="center" vertical="center"/>
    </xf>
    <xf numFmtId="176" fontId="66" fillId="0" borderId="62" xfId="0" applyNumberFormat="1" applyFont="1" applyBorder="1" applyAlignment="1">
      <alignment horizontal="center" vertical="center"/>
    </xf>
    <xf numFmtId="164" fontId="50" fillId="0" borderId="0" xfId="124" applyNumberFormat="1" applyFont="1" applyAlignment="1" applyProtection="1">
      <alignment horizontal="center" vertical="center" wrapText="1"/>
      <protection hidden="1"/>
    </xf>
    <xf numFmtId="0" fontId="71" fillId="0" borderId="0" xfId="72" applyFont="1" applyAlignment="1">
      <alignment horizontal="center"/>
    </xf>
    <xf numFmtId="177" fontId="3" fillId="0" borderId="0" xfId="72" applyNumberFormat="1" applyAlignment="1">
      <alignment horizontal="center"/>
    </xf>
    <xf numFmtId="0" fontId="72" fillId="0" borderId="0" xfId="72" applyFont="1" applyAlignment="1">
      <alignment horizontal="center"/>
    </xf>
    <xf numFmtId="177" fontId="1" fillId="0" borderId="0" xfId="72" applyNumberFormat="1" applyFont="1" applyAlignment="1">
      <alignment horizontal="center"/>
    </xf>
    <xf numFmtId="10" fontId="3" fillId="0" borderId="2" xfId="72" applyNumberFormat="1" applyBorder="1" applyAlignment="1">
      <alignment horizontal="center"/>
    </xf>
    <xf numFmtId="177" fontId="0" fillId="27" borderId="0" xfId="0" applyNumberFormat="1" applyFill="1"/>
    <xf numFmtId="0" fontId="70" fillId="0" borderId="0" xfId="0" quotePrefix="1" applyFont="1" applyAlignment="1" applyProtection="1">
      <alignment horizontal="left" indent="2"/>
      <protection hidden="1"/>
    </xf>
    <xf numFmtId="0" fontId="70" fillId="0" borderId="0" xfId="125" quotePrefix="1" applyFont="1" applyAlignment="1" applyProtection="1">
      <alignment vertical="top"/>
      <protection hidden="1"/>
    </xf>
    <xf numFmtId="0" fontId="70" fillId="0" borderId="0" xfId="72" quotePrefix="1" applyFont="1" applyAlignment="1" applyProtection="1">
      <alignment vertical="top"/>
      <protection hidden="1"/>
    </xf>
    <xf numFmtId="0" fontId="1" fillId="0" borderId="0" xfId="0" applyFont="1" applyAlignment="1">
      <alignment vertical="top"/>
    </xf>
    <xf numFmtId="0" fontId="70" fillId="0" borderId="0" xfId="0" quotePrefix="1" applyFont="1" applyAlignment="1" applyProtection="1">
      <alignment horizontal="right" vertical="top"/>
      <protection hidden="1"/>
    </xf>
    <xf numFmtId="10" fontId="13" fillId="25" borderId="15" xfId="126" applyNumberFormat="1" applyFont="1" applyFill="1" applyBorder="1" applyAlignment="1" applyProtection="1">
      <alignment horizontal="center" vertical="center"/>
    </xf>
    <xf numFmtId="10" fontId="13" fillId="25" borderId="16" xfId="126" applyNumberFormat="1" applyFont="1" applyFill="1" applyBorder="1" applyAlignment="1" applyProtection="1">
      <alignment horizontal="center" vertical="center"/>
    </xf>
    <xf numFmtId="0" fontId="66" fillId="0" borderId="47" xfId="0" applyFont="1" applyBorder="1" applyAlignment="1">
      <alignment horizontal="center" wrapText="1"/>
    </xf>
    <xf numFmtId="0" fontId="66" fillId="0" borderId="48" xfId="0" applyFont="1" applyBorder="1" applyAlignment="1">
      <alignment horizontal="center" wrapText="1"/>
    </xf>
    <xf numFmtId="0" fontId="66" fillId="0" borderId="49" xfId="0" applyFont="1" applyBorder="1" applyAlignment="1">
      <alignment horizontal="center" wrapText="1"/>
    </xf>
    <xf numFmtId="0" fontId="22" fillId="0" borderId="0" xfId="0" applyFont="1" applyAlignment="1">
      <alignment horizontal="left" vertical="center" wrapText="1" indent="1"/>
    </xf>
    <xf numFmtId="0" fontId="22" fillId="0" borderId="27" xfId="0" applyFont="1" applyBorder="1" applyAlignment="1">
      <alignment horizontal="left" vertical="center" wrapText="1" indent="1"/>
    </xf>
    <xf numFmtId="0" fontId="50" fillId="0" borderId="0" xfId="0" applyFont="1" applyAlignment="1">
      <alignment horizontal="center" vertical="center" wrapText="1"/>
    </xf>
    <xf numFmtId="10" fontId="13" fillId="0" borderId="15" xfId="126" applyNumberFormat="1" applyFont="1" applyFill="1" applyBorder="1" applyAlignment="1" applyProtection="1">
      <alignment horizontal="center" vertical="center"/>
    </xf>
    <xf numFmtId="10" fontId="13" fillId="0" borderId="16" xfId="126" applyNumberFormat="1" applyFont="1" applyFill="1" applyBorder="1" applyAlignment="1" applyProtection="1">
      <alignment horizontal="center" vertical="center"/>
    </xf>
    <xf numFmtId="0" fontId="44" fillId="21" borderId="0" xfId="0" applyFont="1" applyFill="1" applyAlignment="1" applyProtection="1">
      <alignment horizontal="center" vertical="center" wrapText="1"/>
      <protection hidden="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52" xfId="0" applyFont="1" applyBorder="1" applyAlignment="1">
      <alignment horizontal="center" vertical="center" wrapText="1"/>
    </xf>
    <xf numFmtId="0" fontId="65" fillId="21" borderId="0" xfId="0" applyFont="1" applyFill="1" applyAlignment="1" applyProtection="1">
      <alignment horizontal="center" vertical="center"/>
      <protection hidden="1"/>
    </xf>
    <xf numFmtId="0" fontId="66" fillId="0" borderId="61" xfId="0" applyFont="1" applyBorder="1" applyAlignment="1">
      <alignment horizontal="center" vertical="center" wrapText="1"/>
    </xf>
    <xf numFmtId="0" fontId="66" fillId="0" borderId="0" xfId="0" applyFont="1" applyAlignment="1">
      <alignment horizontal="center" vertical="center" wrapText="1"/>
    </xf>
    <xf numFmtId="0" fontId="63" fillId="0" borderId="34" xfId="0" applyFont="1" applyBorder="1" applyAlignment="1" applyProtection="1">
      <alignment horizontal="left" vertical="center" wrapText="1"/>
      <protection hidden="1"/>
    </xf>
    <xf numFmtId="0" fontId="26" fillId="0" borderId="24" xfId="0" applyFont="1" applyBorder="1" applyAlignment="1">
      <alignment horizontal="left" vertical="center" wrapText="1"/>
    </xf>
    <xf numFmtId="0" fontId="26" fillId="0" borderId="0" xfId="0" applyFont="1" applyAlignment="1">
      <alignment horizontal="left" vertical="center" wrapText="1"/>
    </xf>
    <xf numFmtId="0" fontId="51" fillId="0" borderId="41" xfId="124" applyFont="1" applyBorder="1" applyAlignment="1" applyProtection="1">
      <alignment horizontal="center" vertical="center"/>
      <protection hidden="1"/>
    </xf>
    <xf numFmtId="0" fontId="51" fillId="0" borderId="42" xfId="124" applyFont="1" applyBorder="1" applyAlignment="1" applyProtection="1">
      <alignment horizontal="center" vertical="center"/>
      <protection hidden="1"/>
    </xf>
    <xf numFmtId="10" fontId="51" fillId="0" borderId="42" xfId="99" applyNumberFormat="1" applyFont="1" applyFill="1" applyBorder="1" applyAlignment="1" applyProtection="1">
      <alignment horizontal="center" vertical="center"/>
      <protection hidden="1"/>
    </xf>
    <xf numFmtId="176" fontId="51" fillId="0" borderId="42" xfId="124" applyNumberFormat="1" applyFont="1" applyBorder="1" applyAlignment="1" applyProtection="1">
      <alignment horizontal="center" vertical="center"/>
      <protection hidden="1"/>
    </xf>
    <xf numFmtId="176" fontId="51" fillId="0" borderId="43" xfId="124" applyNumberFormat="1" applyFont="1" applyBorder="1" applyAlignment="1" applyProtection="1">
      <alignment horizontal="center" vertical="center"/>
      <protection hidden="1"/>
    </xf>
    <xf numFmtId="164" fontId="50" fillId="0" borderId="0" xfId="124" applyNumberFormat="1" applyFont="1" applyAlignment="1" applyProtection="1">
      <alignment horizontal="center" vertical="center" wrapText="1"/>
      <protection hidden="1"/>
    </xf>
    <xf numFmtId="164" fontId="2" fillId="0" borderId="0" xfId="124" applyNumberFormat="1" applyFont="1" applyAlignment="1" applyProtection="1">
      <alignment horizontal="center" vertical="top"/>
      <protection hidden="1"/>
    </xf>
    <xf numFmtId="0" fontId="51" fillId="24" borderId="41" xfId="124" applyFont="1" applyFill="1" applyBorder="1" applyAlignment="1" applyProtection="1">
      <alignment horizontal="center" vertical="center"/>
      <protection hidden="1"/>
    </xf>
    <xf numFmtId="0" fontId="51" fillId="24" borderId="42" xfId="124" applyFont="1" applyFill="1" applyBorder="1" applyAlignment="1" applyProtection="1">
      <alignment horizontal="center" vertical="center"/>
      <protection hidden="1"/>
    </xf>
    <xf numFmtId="10" fontId="51" fillId="24" borderId="42" xfId="99" applyNumberFormat="1" applyFont="1" applyFill="1" applyBorder="1" applyAlignment="1" applyProtection="1">
      <alignment horizontal="center" vertical="center"/>
      <protection hidden="1"/>
    </xf>
    <xf numFmtId="176" fontId="51" fillId="24" borderId="42" xfId="124" applyNumberFormat="1" applyFont="1" applyFill="1" applyBorder="1" applyAlignment="1" applyProtection="1">
      <alignment horizontal="center" vertical="center"/>
      <protection hidden="1"/>
    </xf>
    <xf numFmtId="176" fontId="51" fillId="24" borderId="43" xfId="124" applyNumberFormat="1" applyFont="1" applyFill="1" applyBorder="1" applyAlignment="1" applyProtection="1">
      <alignment horizontal="center" vertical="center"/>
      <protection hidden="1"/>
    </xf>
    <xf numFmtId="0" fontId="53" fillId="0" borderId="0" xfId="0" applyFont="1" applyAlignment="1" applyProtection="1">
      <alignment horizontal="left"/>
      <protection hidden="1"/>
    </xf>
    <xf numFmtId="176" fontId="13" fillId="0" borderId="0" xfId="34" applyNumberFormat="1" applyFont="1" applyFill="1" applyBorder="1" applyAlignment="1" applyProtection="1">
      <alignment horizontal="left" vertical="center"/>
    </xf>
    <xf numFmtId="0" fontId="57" fillId="0" borderId="44" xfId="124" applyFont="1" applyBorder="1" applyAlignment="1" applyProtection="1">
      <alignment horizontal="center" vertical="center" wrapText="1"/>
      <protection hidden="1"/>
    </xf>
    <xf numFmtId="0" fontId="57" fillId="0" borderId="45" xfId="124" applyFont="1" applyBorder="1" applyAlignment="1" applyProtection="1">
      <alignment horizontal="center" vertical="center" wrapText="1"/>
      <protection hidden="1"/>
    </xf>
    <xf numFmtId="0" fontId="57" fillId="0" borderId="46" xfId="124" applyFont="1" applyBorder="1" applyAlignment="1" applyProtection="1">
      <alignment horizontal="center" vertical="center" wrapText="1"/>
      <protection hidden="1"/>
    </xf>
    <xf numFmtId="0" fontId="44" fillId="0" borderId="0" xfId="124" applyFont="1" applyAlignment="1" applyProtection="1">
      <alignment horizontal="center" vertical="center"/>
      <protection hidden="1"/>
    </xf>
    <xf numFmtId="0" fontId="44" fillId="0" borderId="0" xfId="124" applyFont="1" applyAlignment="1" applyProtection="1">
      <alignment horizontal="center" vertical="center" wrapText="1"/>
      <protection hidden="1"/>
    </xf>
    <xf numFmtId="0" fontId="18" fillId="0" borderId="0" xfId="0" applyFont="1" applyAlignment="1" applyProtection="1">
      <alignment horizontal="center" vertical="top"/>
      <protection hidden="1"/>
    </xf>
    <xf numFmtId="0" fontId="18" fillId="0" borderId="21" xfId="0" applyFont="1" applyBorder="1" applyAlignment="1" applyProtection="1">
      <alignment horizontal="left" vertical="top"/>
      <protection hidden="1"/>
    </xf>
    <xf numFmtId="0" fontId="18" fillId="0" borderId="20" xfId="0" applyFont="1" applyBorder="1" applyAlignment="1" applyProtection="1">
      <alignment horizontal="left" vertical="top"/>
      <protection hidden="1"/>
    </xf>
    <xf numFmtId="0" fontId="18" fillId="0" borderId="29" xfId="0" applyFont="1" applyBorder="1" applyAlignment="1" applyProtection="1">
      <alignment horizontal="left" vertical="top"/>
      <protection hidden="1"/>
    </xf>
    <xf numFmtId="14" fontId="1" fillId="0" borderId="31" xfId="0" applyNumberFormat="1"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30" xfId="0" applyFont="1" applyBorder="1" applyAlignment="1" applyProtection="1">
      <alignment horizontal="left"/>
      <protection locked="0"/>
    </xf>
    <xf numFmtId="14" fontId="1" fillId="0" borderId="13" xfId="0" quotePrefix="1" applyNumberFormat="1" applyFont="1" applyBorder="1" applyAlignment="1" applyProtection="1">
      <alignment horizontal="left"/>
      <protection locked="0"/>
    </xf>
    <xf numFmtId="14" fontId="1" fillId="0" borderId="24" xfId="0" applyNumberFormat="1" applyFont="1" applyBorder="1" applyAlignment="1" applyProtection="1">
      <alignment horizontal="left"/>
      <protection locked="0"/>
    </xf>
    <xf numFmtId="14" fontId="1" fillId="0" borderId="12" xfId="0" applyNumberFormat="1" applyFont="1" applyBorder="1" applyAlignment="1" applyProtection="1">
      <alignment horizontal="left"/>
      <protection locked="0"/>
    </xf>
    <xf numFmtId="14" fontId="1" fillId="0" borderId="13" xfId="0" applyNumberFormat="1" applyFont="1" applyBorder="1" applyAlignment="1" applyProtection="1">
      <alignment horizontal="left"/>
      <protection locked="0"/>
    </xf>
    <xf numFmtId="0" fontId="1" fillId="0" borderId="12" xfId="0" applyFont="1" applyBorder="1" applyAlignment="1" applyProtection="1">
      <alignment horizontal="left"/>
      <protection locked="0"/>
    </xf>
    <xf numFmtId="0" fontId="32" fillId="23" borderId="9" xfId="0" applyFont="1" applyFill="1" applyBorder="1" applyAlignment="1" applyProtection="1">
      <alignment horizontal="left" vertical="center"/>
      <protection hidden="1"/>
    </xf>
    <xf numFmtId="0" fontId="32" fillId="23" borderId="10" xfId="0" applyFont="1" applyFill="1" applyBorder="1" applyAlignment="1" applyProtection="1">
      <alignment horizontal="left" vertical="center"/>
      <protection hidden="1"/>
    </xf>
    <xf numFmtId="0" fontId="32" fillId="23" borderId="11" xfId="0" applyFont="1" applyFill="1" applyBorder="1" applyAlignment="1" applyProtection="1">
      <alignment horizontal="left" vertical="center"/>
      <protection hidden="1"/>
    </xf>
    <xf numFmtId="0" fontId="1" fillId="0" borderId="31" xfId="95" applyFont="1" applyBorder="1" applyAlignment="1" applyProtection="1">
      <alignment horizontal="left"/>
      <protection locked="0"/>
    </xf>
    <xf numFmtId="0" fontId="1" fillId="0" borderId="24" xfId="95" applyFont="1" applyBorder="1" applyAlignment="1" applyProtection="1">
      <alignment horizontal="left"/>
      <protection locked="0"/>
    </xf>
    <xf numFmtId="0" fontId="1" fillId="0" borderId="30" xfId="95" applyFont="1" applyBorder="1" applyAlignment="1" applyProtection="1">
      <alignment horizontal="left"/>
      <protection locked="0"/>
    </xf>
    <xf numFmtId="0" fontId="1" fillId="0" borderId="13" xfId="95" applyFont="1" applyBorder="1" applyAlignment="1" applyProtection="1">
      <alignment horizontal="center" vertical="top"/>
      <protection locked="0"/>
    </xf>
    <xf numFmtId="0" fontId="1" fillId="0" borderId="24" xfId="95" applyFont="1" applyBorder="1" applyAlignment="1" applyProtection="1">
      <alignment horizontal="center" vertical="top"/>
      <protection locked="0"/>
    </xf>
    <xf numFmtId="0" fontId="1" fillId="0" borderId="30" xfId="95" applyFont="1" applyBorder="1" applyAlignment="1" applyProtection="1">
      <alignment horizontal="center" vertical="top"/>
      <protection locked="0"/>
    </xf>
    <xf numFmtId="0" fontId="1" fillId="0" borderId="13" xfId="95" applyFont="1" applyBorder="1" applyAlignment="1" applyProtection="1">
      <alignment horizontal="left" vertical="top"/>
      <protection locked="0"/>
    </xf>
    <xf numFmtId="0" fontId="1" fillId="0" borderId="24" xfId="95" applyFont="1" applyBorder="1" applyAlignment="1" applyProtection="1">
      <alignment horizontal="left" vertical="top"/>
      <protection locked="0"/>
    </xf>
    <xf numFmtId="0" fontId="1" fillId="0" borderId="12" xfId="95" applyFont="1" applyBorder="1" applyAlignment="1" applyProtection="1">
      <alignment horizontal="left" vertical="top"/>
      <protection locked="0"/>
    </xf>
    <xf numFmtId="0" fontId="1" fillId="0" borderId="30" xfId="95" applyFont="1" applyBorder="1" applyAlignment="1" applyProtection="1">
      <alignment horizontal="left" vertical="top"/>
      <protection locked="0"/>
    </xf>
    <xf numFmtId="0" fontId="1" fillId="0" borderId="31"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22" fillId="0" borderId="7" xfId="0" applyFont="1" applyBorder="1" applyAlignment="1" applyProtection="1">
      <alignment horizontal="left"/>
      <protection locked="0"/>
    </xf>
    <xf numFmtId="0" fontId="22" fillId="0" borderId="0" xfId="0" applyFont="1" applyAlignment="1" applyProtection="1">
      <alignment horizontal="left"/>
      <protection locked="0"/>
    </xf>
    <xf numFmtId="0" fontId="22" fillId="0" borderId="8" xfId="0" applyFont="1" applyBorder="1" applyAlignment="1" applyProtection="1">
      <alignment horizontal="left"/>
      <protection locked="0"/>
    </xf>
    <xf numFmtId="0" fontId="18" fillId="0" borderId="19"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1" xfId="0" applyFont="1" applyBorder="1" applyAlignment="1" applyProtection="1">
      <alignment horizontal="center" vertical="center"/>
      <protection hidden="1"/>
    </xf>
    <xf numFmtId="0" fontId="18" fillId="0" borderId="20" xfId="0" applyFont="1" applyBorder="1" applyAlignment="1" applyProtection="1">
      <alignment horizontal="center" vertical="center"/>
      <protection hidden="1"/>
    </xf>
    <xf numFmtId="14" fontId="1" fillId="0" borderId="25" xfId="0" applyNumberFormat="1" applyFont="1" applyBorder="1" applyAlignment="1" applyProtection="1">
      <alignment horizontal="center"/>
      <protection locked="0"/>
    </xf>
    <xf numFmtId="14" fontId="1" fillId="0" borderId="26" xfId="0" applyNumberFormat="1" applyFont="1" applyBorder="1" applyAlignment="1" applyProtection="1">
      <alignment horizontal="center"/>
      <protection locked="0"/>
    </xf>
    <xf numFmtId="14" fontId="1" fillId="0" borderId="32" xfId="0" applyNumberFormat="1" applyFont="1" applyBorder="1" applyAlignment="1" applyProtection="1">
      <alignment horizontal="center"/>
      <protection locked="0"/>
    </xf>
    <xf numFmtId="0" fontId="0" fillId="0" borderId="33"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32" xfId="0" applyBorder="1" applyAlignment="1" applyProtection="1">
      <alignment horizontal="center"/>
      <protection locked="0"/>
    </xf>
    <xf numFmtId="0" fontId="1" fillId="0" borderId="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3"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1" fillId="0" borderId="23"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0" borderId="40" xfId="0" applyFont="1" applyBorder="1" applyAlignment="1" applyProtection="1">
      <alignment horizontal="center" vertical="top"/>
      <protection hidden="1"/>
    </xf>
    <xf numFmtId="0" fontId="18" fillId="0" borderId="54" xfId="0" applyFont="1" applyBorder="1" applyAlignment="1" applyProtection="1">
      <alignment horizontal="center" vertical="top"/>
      <protection hidden="1"/>
    </xf>
    <xf numFmtId="0" fontId="18" fillId="0" borderId="5" xfId="0" applyFont="1" applyBorder="1" applyAlignment="1" applyProtection="1">
      <alignment horizontal="center" vertical="top"/>
      <protection hidden="1"/>
    </xf>
    <xf numFmtId="0" fontId="1" fillId="6" borderId="31" xfId="0" applyFont="1" applyFill="1" applyBorder="1" applyAlignment="1" applyProtection="1">
      <alignment horizontal="left"/>
      <protection locked="0"/>
    </xf>
    <xf numFmtId="0" fontId="1" fillId="6" borderId="24" xfId="0" applyFont="1" applyFill="1" applyBorder="1" applyAlignment="1" applyProtection="1">
      <alignment horizontal="left"/>
      <protection locked="0"/>
    </xf>
    <xf numFmtId="0" fontId="1" fillId="6" borderId="30" xfId="0" applyFont="1" applyFill="1" applyBorder="1" applyAlignment="1" applyProtection="1">
      <alignment horizontal="left"/>
      <protection locked="0"/>
    </xf>
    <xf numFmtId="0" fontId="1" fillId="6" borderId="13" xfId="0" applyFont="1" applyFill="1" applyBorder="1" applyAlignment="1" applyProtection="1">
      <alignment horizontal="left"/>
      <protection locked="0"/>
    </xf>
    <xf numFmtId="49" fontId="1" fillId="6" borderId="13" xfId="0" applyNumberFormat="1" applyFont="1" applyFill="1" applyBorder="1" applyAlignment="1" applyProtection="1">
      <alignment horizontal="left"/>
      <protection locked="0"/>
    </xf>
    <xf numFmtId="49" fontId="1" fillId="6" borderId="30" xfId="0" applyNumberFormat="1" applyFont="1" applyFill="1" applyBorder="1" applyAlignment="1" applyProtection="1">
      <alignment horizontal="left"/>
      <protection locked="0"/>
    </xf>
    <xf numFmtId="175" fontId="1" fillId="6" borderId="13" xfId="0" applyNumberFormat="1" applyFont="1" applyFill="1" applyBorder="1" applyAlignment="1" applyProtection="1">
      <alignment horizontal="left"/>
      <protection locked="0"/>
    </xf>
    <xf numFmtId="175" fontId="1" fillId="6" borderId="12" xfId="0" applyNumberFormat="1" applyFont="1" applyFill="1" applyBorder="1" applyAlignment="1" applyProtection="1">
      <alignment horizontal="left"/>
      <protection locked="0"/>
    </xf>
    <xf numFmtId="0" fontId="1" fillId="6" borderId="25" xfId="0" applyFont="1" applyFill="1" applyBorder="1" applyAlignment="1" applyProtection="1">
      <alignment horizontal="left"/>
      <protection locked="0"/>
    </xf>
    <xf numFmtId="0" fontId="1" fillId="6" borderId="26" xfId="0" applyFont="1" applyFill="1" applyBorder="1" applyAlignment="1" applyProtection="1">
      <alignment horizontal="left"/>
      <protection locked="0"/>
    </xf>
    <xf numFmtId="0" fontId="1" fillId="6" borderId="32" xfId="0" applyFont="1" applyFill="1" applyBorder="1" applyAlignment="1" applyProtection="1">
      <alignment horizontal="left"/>
      <protection locked="0"/>
    </xf>
    <xf numFmtId="0" fontId="1" fillId="6" borderId="23" xfId="0" applyFont="1" applyFill="1" applyBorder="1" applyAlignment="1" applyProtection="1">
      <alignment horizontal="left"/>
      <protection locked="0"/>
    </xf>
    <xf numFmtId="0" fontId="1" fillId="6" borderId="0" xfId="0" applyFont="1" applyFill="1" applyAlignment="1" applyProtection="1">
      <alignment horizontal="left"/>
      <protection locked="0"/>
    </xf>
    <xf numFmtId="0" fontId="1" fillId="6" borderId="27" xfId="0" applyFont="1" applyFill="1" applyBorder="1" applyAlignment="1" applyProtection="1">
      <alignment horizontal="left"/>
      <protection locked="0"/>
    </xf>
    <xf numFmtId="0" fontId="22" fillId="6" borderId="23" xfId="0" applyFont="1" applyFill="1" applyBorder="1" applyAlignment="1" applyProtection="1">
      <alignment horizontal="left"/>
      <protection locked="0"/>
    </xf>
    <xf numFmtId="0" fontId="22" fillId="6" borderId="27" xfId="0" applyFont="1" applyFill="1" applyBorder="1" applyAlignment="1" applyProtection="1">
      <alignment horizontal="left"/>
      <protection locked="0"/>
    </xf>
    <xf numFmtId="49" fontId="1" fillId="6" borderId="23" xfId="0" applyNumberFormat="1" applyFont="1" applyFill="1" applyBorder="1" applyAlignment="1" applyProtection="1">
      <alignment horizontal="left"/>
      <protection locked="0"/>
    </xf>
    <xf numFmtId="49" fontId="1" fillId="6" borderId="27" xfId="0" applyNumberFormat="1" applyFont="1" applyFill="1" applyBorder="1" applyAlignment="1" applyProtection="1">
      <alignment horizontal="left"/>
      <protection locked="0"/>
    </xf>
    <xf numFmtId="175" fontId="1" fillId="6" borderId="23" xfId="0" applyNumberFormat="1" applyFont="1" applyFill="1" applyBorder="1" applyAlignment="1" applyProtection="1">
      <alignment horizontal="left"/>
      <protection locked="0"/>
    </xf>
    <xf numFmtId="175" fontId="1" fillId="6" borderId="8" xfId="0" applyNumberFormat="1" applyFont="1" applyFill="1" applyBorder="1" applyAlignment="1" applyProtection="1">
      <alignment horizontal="left"/>
      <protection locked="0"/>
    </xf>
    <xf numFmtId="0" fontId="18" fillId="6" borderId="4" xfId="0" applyFont="1" applyFill="1" applyBorder="1" applyAlignment="1" applyProtection="1">
      <alignment horizontal="left" vertical="top"/>
      <protection hidden="1"/>
    </xf>
    <xf numFmtId="0" fontId="18" fillId="6" borderId="5" xfId="0" applyFont="1" applyFill="1" applyBorder="1" applyAlignment="1" applyProtection="1">
      <alignment horizontal="left" vertical="top"/>
      <protection hidden="1"/>
    </xf>
    <xf numFmtId="0" fontId="18" fillId="6" borderId="54" xfId="0" applyFont="1" applyFill="1" applyBorder="1" applyAlignment="1" applyProtection="1">
      <alignment horizontal="left" vertical="top"/>
      <protection hidden="1"/>
    </xf>
    <xf numFmtId="0" fontId="18" fillId="6" borderId="40" xfId="0" applyFont="1" applyFill="1" applyBorder="1" applyAlignment="1" applyProtection="1">
      <alignment horizontal="left" vertical="top"/>
      <protection hidden="1"/>
    </xf>
    <xf numFmtId="0" fontId="18" fillId="6" borderId="6" xfId="0" applyFont="1" applyFill="1" applyBorder="1" applyAlignment="1" applyProtection="1">
      <alignment horizontal="left" vertical="top"/>
      <protection hidden="1"/>
    </xf>
    <xf numFmtId="0" fontId="0" fillId="0" borderId="13" xfId="0" applyBorder="1" applyAlignment="1" applyProtection="1">
      <alignment horizontal="left"/>
      <protection locked="0" hidden="1"/>
    </xf>
    <xf numFmtId="0" fontId="0" fillId="0" borderId="30" xfId="0" applyBorder="1" applyAlignment="1" applyProtection="1">
      <alignment horizontal="left"/>
      <protection locked="0" hidden="1"/>
    </xf>
    <xf numFmtId="0" fontId="18" fillId="6" borderId="19"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8" fillId="6" borderId="28" xfId="0" applyFont="1" applyFill="1" applyBorder="1" applyAlignment="1" applyProtection="1">
      <alignment horizontal="left" vertical="top"/>
      <protection hidden="1"/>
    </xf>
    <xf numFmtId="0" fontId="18" fillId="6" borderId="21" xfId="0" applyFont="1" applyFill="1" applyBorder="1" applyAlignment="1" applyProtection="1">
      <alignment horizontal="left" vertical="top"/>
      <protection hidden="1"/>
    </xf>
    <xf numFmtId="0" fontId="18" fillId="6" borderId="29" xfId="0" applyFont="1" applyFill="1" applyBorder="1" applyAlignment="1" applyProtection="1">
      <alignment horizontal="left" vertical="top"/>
      <protection hidden="1"/>
    </xf>
    <xf numFmtId="0" fontId="1" fillId="6" borderId="33" xfId="0" applyFont="1" applyFill="1" applyBorder="1" applyAlignment="1" applyProtection="1">
      <alignment horizontal="left"/>
      <protection locked="0"/>
    </xf>
    <xf numFmtId="0" fontId="0" fillId="0" borderId="33" xfId="0" applyBorder="1" applyAlignment="1" applyProtection="1">
      <alignment horizontal="left"/>
      <protection locked="0" hidden="1"/>
    </xf>
    <xf numFmtId="0" fontId="0" fillId="0" borderId="32" xfId="0" applyBorder="1" applyAlignment="1" applyProtection="1">
      <alignment horizontal="left"/>
      <protection locked="0" hidden="1"/>
    </xf>
    <xf numFmtId="175" fontId="1" fillId="6" borderId="33" xfId="0" applyNumberFormat="1" applyFont="1" applyFill="1" applyBorder="1" applyAlignment="1" applyProtection="1">
      <alignment horizontal="left"/>
      <protection locked="0"/>
    </xf>
    <xf numFmtId="175" fontId="1" fillId="6" borderId="18" xfId="0" applyNumberFormat="1" applyFont="1" applyFill="1" applyBorder="1" applyAlignment="1" applyProtection="1">
      <alignment horizontal="left"/>
      <protection locked="0"/>
    </xf>
    <xf numFmtId="0" fontId="19" fillId="0" borderId="57" xfId="95" applyFont="1" applyBorder="1" applyAlignment="1" applyProtection="1">
      <alignment horizontal="left" vertical="center"/>
      <protection hidden="1"/>
    </xf>
    <xf numFmtId="0" fontId="19" fillId="0" borderId="39" xfId="95" applyFont="1" applyBorder="1" applyAlignment="1" applyProtection="1">
      <alignment horizontal="left" vertical="center"/>
      <protection hidden="1"/>
    </xf>
    <xf numFmtId="14" fontId="1" fillId="0" borderId="60" xfId="95" applyNumberFormat="1" applyFont="1" applyBorder="1" applyAlignment="1" applyProtection="1">
      <alignment horizontal="left" vertical="top"/>
      <protection locked="0"/>
    </xf>
    <xf numFmtId="14" fontId="1" fillId="0" borderId="2" xfId="95" applyNumberFormat="1" applyFont="1" applyBorder="1" applyAlignment="1" applyProtection="1">
      <alignment horizontal="left" vertical="top"/>
      <protection locked="0"/>
    </xf>
    <xf numFmtId="0" fontId="1" fillId="0" borderId="15" xfId="95"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2" fillId="0" borderId="21"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2" fillId="0" borderId="29" xfId="0" applyFont="1" applyBorder="1" applyAlignment="1" applyProtection="1">
      <alignment horizontal="left" vertical="center" wrapText="1"/>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2" fillId="6" borderId="23" xfId="0" applyFont="1" applyFill="1" applyBorder="1" applyAlignment="1" applyProtection="1">
      <alignment horizontal="left" vertical="center"/>
      <protection locked="0"/>
    </xf>
    <xf numFmtId="0" fontId="22" fillId="6" borderId="0" xfId="0" applyFont="1" applyFill="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0" fontId="19" fillId="0" borderId="10" xfId="95" applyFont="1" applyBorder="1" applyAlignment="1" applyProtection="1">
      <alignment horizontal="center" vertical="center"/>
      <protection hidden="1"/>
    </xf>
    <xf numFmtId="165" fontId="19" fillId="0" borderId="10" xfId="95" applyNumberFormat="1" applyFont="1" applyBorder="1" applyAlignment="1" applyProtection="1">
      <alignment horizontal="center" vertical="center"/>
      <protection locked="0" hidden="1"/>
    </xf>
    <xf numFmtId="0" fontId="19" fillId="0" borderId="10" xfId="95" applyFont="1" applyBorder="1" applyAlignment="1" applyProtection="1">
      <alignment horizontal="left" vertical="center"/>
      <protection locked="0" hidden="1"/>
    </xf>
    <xf numFmtId="14" fontId="1" fillId="0" borderId="31" xfId="0" applyNumberFormat="1" applyFont="1" applyBorder="1" applyAlignment="1" applyProtection="1">
      <protection locked="0"/>
    </xf>
    <xf numFmtId="0" fontId="1" fillId="0" borderId="24" xfId="0" applyFont="1" applyBorder="1" applyAlignment="1" applyProtection="1">
      <protection locked="0"/>
    </xf>
    <xf numFmtId="0" fontId="1" fillId="0" borderId="12" xfId="0" applyFont="1"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6" builtinId="5"/>
    <cellStyle name="Percent [2]" xfId="98" xr:uid="{00000000-0005-0000-0000-000066000000}"/>
    <cellStyle name="Percent 10" xfId="99"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716755</xdr:colOff>
      <xdr:row>66</xdr:row>
      <xdr:rowOff>103630</xdr:rowOff>
    </xdr:from>
    <xdr:to>
      <xdr:col>8</xdr:col>
      <xdr:colOff>1336832</xdr:colOff>
      <xdr:row>69</xdr:row>
      <xdr:rowOff>110490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6730" y="138672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59532</xdr:colOff>
      <xdr:row>64</xdr:row>
      <xdr:rowOff>66675</xdr:rowOff>
    </xdr:from>
    <xdr:to>
      <xdr:col>8</xdr:col>
      <xdr:colOff>1419225</xdr:colOff>
      <xdr:row>66</xdr:row>
      <xdr:rowOff>38099</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269082" y="16992600"/>
          <a:ext cx="9989343" cy="295274"/>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6</xdr:col>
      <xdr:colOff>1804986</xdr:colOff>
      <xdr:row>1</xdr:row>
      <xdr:rowOff>47626</xdr:rowOff>
    </xdr:from>
    <xdr:to>
      <xdr:col>8</xdr:col>
      <xdr:colOff>911541</xdr:colOff>
      <xdr:row>3</xdr:row>
      <xdr:rowOff>147910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9011" y="209551"/>
          <a:ext cx="2409825" cy="416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116680</xdr:colOff>
      <xdr:row>42</xdr:row>
      <xdr:rowOff>65530</xdr:rowOff>
    </xdr:from>
    <xdr:to>
      <xdr:col>6</xdr:col>
      <xdr:colOff>1062512</xdr:colOff>
      <xdr:row>45</xdr:row>
      <xdr:rowOff>72390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3930" y="10038205"/>
          <a:ext cx="2060257" cy="53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40</xdr:row>
      <xdr:rowOff>47625</xdr:rowOff>
    </xdr:from>
    <xdr:to>
      <xdr:col>6</xdr:col>
      <xdr:colOff>1071562</xdr:colOff>
      <xdr:row>41</xdr:row>
      <xdr:rowOff>2380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257175" y="8858250"/>
          <a:ext cx="6596062" cy="202405"/>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1063941</xdr:colOff>
      <xdr:row>2</xdr:row>
      <xdr:rowOff>111715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2936" y="390526"/>
          <a:ext cx="2419350" cy="411752"/>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9" name="Rounded Rectangle 8">
          <a:extLst>
            <a:ext uri="{FF2B5EF4-FFF2-40B4-BE49-F238E27FC236}">
              <a16:creationId xmlns:a16="http://schemas.microsoft.com/office/drawing/2014/main" id="{00000000-0008-0000-0100-000009000000}"/>
            </a:ext>
          </a:extLst>
        </xdr:cNvPr>
        <xdr:cNvSpPr/>
      </xdr:nvSpPr>
      <xdr:spPr>
        <a:xfrm>
          <a:off x="247649" y="3238500"/>
          <a:ext cx="6629401" cy="419100"/>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55</xdr:row>
      <xdr:rowOff>47625</xdr:rowOff>
    </xdr:from>
    <xdr:to>
      <xdr:col>17</xdr:col>
      <xdr:colOff>762000</xdr:colOff>
      <xdr:row>58</xdr:row>
      <xdr:rowOff>80596</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19075" y="102489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SMGapplications@accountservicing.com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800-945-2644</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persons/person.xml><?xml version="1.0" encoding="utf-8"?>
<personList xmlns="http://schemas.microsoft.com/office/spreadsheetml/2018/threadedcomments" xmlns:x="http://schemas.openxmlformats.org/spreadsheetml/2006/main">
  <person displayName="Liz Swanson" id="{A62B6BC3-8578-46B4-8630-7743E8DCEEA7}" userId="S::lswanson@greatamerica.com::626d052c-961a-4ff4-a342-f0499db20cb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0" dT="2022-07-13T14:30:57.57" personId="{A62B6BC3-8578-46B4-8630-7743E8DCEEA7}" id="{A68110DD-62EC-4C73-8E90-6F525C48CCE5}">
    <text>I16*0.1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inancesupport@greatamerica.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IW145"/>
  <sheetViews>
    <sheetView showGridLines="0" showRowColHeaders="0" zoomScaleNormal="100" zoomScaleSheetLayoutView="80" workbookViewId="0">
      <selection activeCell="D9" sqref="D9"/>
    </sheetView>
  </sheetViews>
  <sheetFormatPr defaultColWidth="0" defaultRowHeight="12.75" zeroHeight="1"/>
  <cols>
    <col min="1" max="1" width="3.140625" style="80" customWidth="1"/>
    <col min="2" max="2" width="3.5703125" style="80" customWidth="1"/>
    <col min="3" max="3" width="31" style="80" customWidth="1"/>
    <col min="4" max="5" width="20.85546875" style="80" customWidth="1"/>
    <col min="6" max="6" width="3.5703125" style="80" customWidth="1"/>
    <col min="7" max="7" width="28.28515625" style="80" customWidth="1"/>
    <col min="8" max="8" width="21.28515625" style="80" customWidth="1"/>
    <col min="9" max="9" width="21.5703125" style="80" bestFit="1" customWidth="1"/>
    <col min="10" max="10" width="3.42578125" style="80" customWidth="1"/>
    <col min="11" max="32" width="9.140625" style="85" hidden="1" customWidth="1"/>
    <col min="33" max="16384" width="9.140625" style="80" hidden="1"/>
  </cols>
  <sheetData>
    <row r="1" spans="1:32"/>
    <row r="2" spans="1:32"/>
    <row r="3" spans="1:32"/>
    <row r="4" spans="1:32"/>
    <row r="5" spans="1:32" s="96" customFormat="1" ht="28.5">
      <c r="A5" s="93"/>
      <c r="B5" s="110" t="s">
        <v>0</v>
      </c>
      <c r="C5" s="110"/>
      <c r="D5" s="110"/>
      <c r="E5" s="110"/>
      <c r="F5" s="110"/>
      <c r="G5" s="111"/>
      <c r="H5" s="111"/>
      <c r="I5" s="111"/>
      <c r="J5" s="94"/>
      <c r="K5" s="95"/>
      <c r="L5" s="95"/>
      <c r="M5" s="95"/>
      <c r="N5" s="95"/>
      <c r="O5" s="95"/>
      <c r="P5" s="95"/>
      <c r="Q5" s="95"/>
      <c r="R5" s="95"/>
      <c r="S5" s="95"/>
      <c r="T5" s="95"/>
      <c r="U5" s="95"/>
      <c r="V5" s="95"/>
      <c r="W5" s="95"/>
      <c r="X5" s="95"/>
      <c r="Y5" s="95"/>
      <c r="Z5" s="95"/>
      <c r="AA5" s="95"/>
      <c r="AB5" s="95"/>
      <c r="AC5" s="95"/>
      <c r="AD5" s="95"/>
      <c r="AE5" s="95"/>
      <c r="AF5" s="95"/>
    </row>
    <row r="6" spans="1:32">
      <c r="A6" s="57"/>
      <c r="B6" s="57"/>
      <c r="C6" s="58"/>
      <c r="D6" s="58"/>
      <c r="E6" s="58"/>
      <c r="F6" s="58"/>
      <c r="G6" s="58"/>
      <c r="H6" s="58"/>
      <c r="I6" s="59"/>
      <c r="J6" s="59"/>
    </row>
    <row r="7" spans="1:32" ht="18">
      <c r="A7" s="57"/>
      <c r="B7" s="57"/>
      <c r="C7" s="60" t="s">
        <v>1</v>
      </c>
      <c r="D7" s="61"/>
      <c r="E7" s="61"/>
      <c r="F7" s="61"/>
      <c r="G7" s="60" t="s">
        <v>2</v>
      </c>
      <c r="H7" s="62"/>
      <c r="J7" s="63"/>
    </row>
    <row r="8" spans="1:32" ht="6" customHeight="1">
      <c r="A8" s="57"/>
      <c r="B8" s="57"/>
      <c r="C8" s="61"/>
      <c r="D8" s="61"/>
      <c r="E8" s="61"/>
      <c r="F8" s="61"/>
      <c r="G8" s="61"/>
      <c r="H8" s="62"/>
      <c r="J8" s="63"/>
    </row>
    <row r="9" spans="1:32" s="104" customFormat="1" ht="32.1" customHeight="1">
      <c r="A9" s="103"/>
      <c r="B9" s="113" t="s">
        <v>3</v>
      </c>
      <c r="C9" s="129" t="s">
        <v>4</v>
      </c>
      <c r="D9" s="125">
        <v>1500</v>
      </c>
      <c r="E9" s="103"/>
      <c r="F9" s="113" t="s">
        <v>5</v>
      </c>
      <c r="G9" s="258" t="s">
        <v>6</v>
      </c>
      <c r="H9" s="259"/>
      <c r="I9" s="121">
        <v>0.03</v>
      </c>
      <c r="J9" s="105"/>
      <c r="K9" s="106"/>
      <c r="L9" s="106"/>
      <c r="M9" s="106"/>
      <c r="N9" s="106"/>
      <c r="O9" s="106"/>
      <c r="P9" s="106"/>
      <c r="Q9" s="106"/>
      <c r="R9" s="106"/>
      <c r="S9" s="106"/>
      <c r="T9" s="106"/>
      <c r="U9" s="106"/>
      <c r="V9" s="106"/>
      <c r="W9" s="106"/>
      <c r="X9" s="106"/>
      <c r="Y9" s="106"/>
      <c r="Z9" s="106"/>
      <c r="AA9" s="106"/>
      <c r="AB9" s="106"/>
      <c r="AC9" s="106"/>
      <c r="AD9" s="106"/>
      <c r="AE9" s="106"/>
      <c r="AF9" s="106"/>
    </row>
    <row r="10" spans="1:32" s="104" customFormat="1" ht="32.1" customHeight="1">
      <c r="A10" s="103"/>
      <c r="B10" s="113" t="s">
        <v>7</v>
      </c>
      <c r="C10" s="130" t="s">
        <v>8</v>
      </c>
      <c r="D10" s="126">
        <v>115</v>
      </c>
      <c r="E10" s="103"/>
      <c r="F10" s="113" t="s">
        <v>9</v>
      </c>
      <c r="G10" s="258" t="s">
        <v>10</v>
      </c>
      <c r="H10" s="259"/>
      <c r="I10" s="122">
        <v>3</v>
      </c>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row>
    <row r="11" spans="1:32" s="104" customFormat="1" ht="32.1" customHeight="1">
      <c r="A11" s="103"/>
      <c r="B11" s="113" t="s">
        <v>11</v>
      </c>
      <c r="C11" s="130" t="s">
        <v>12</v>
      </c>
      <c r="D11" s="125">
        <v>200</v>
      </c>
      <c r="E11" s="103"/>
      <c r="F11" s="113" t="s">
        <v>13</v>
      </c>
      <c r="G11" s="258" t="s">
        <v>14</v>
      </c>
      <c r="H11" s="259"/>
      <c r="I11" s="122">
        <v>5</v>
      </c>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row>
    <row r="12" spans="1:32" ht="32.1" customHeight="1">
      <c r="A12" s="57"/>
      <c r="B12" s="113" t="s">
        <v>15</v>
      </c>
      <c r="C12" s="130" t="s">
        <v>16</v>
      </c>
      <c r="D12" s="127">
        <v>3.5</v>
      </c>
      <c r="E12" s="57"/>
      <c r="F12" s="113" t="s">
        <v>17</v>
      </c>
      <c r="G12" s="258" t="s">
        <v>18</v>
      </c>
      <c r="H12" s="259"/>
      <c r="I12" s="122">
        <v>5</v>
      </c>
      <c r="J12" s="71"/>
    </row>
    <row r="13" spans="1:32" ht="32.1" customHeight="1">
      <c r="A13" s="57"/>
      <c r="B13" s="113" t="s">
        <v>19</v>
      </c>
      <c r="C13" s="130" t="s">
        <v>20</v>
      </c>
      <c r="D13" s="126">
        <v>800</v>
      </c>
      <c r="E13" s="57"/>
      <c r="F13" s="113" t="s">
        <v>21</v>
      </c>
      <c r="G13" s="258" t="s">
        <v>22</v>
      </c>
      <c r="H13" s="259"/>
      <c r="I13" s="121">
        <v>0.4</v>
      </c>
      <c r="J13" s="71"/>
    </row>
    <row r="14" spans="1:32" ht="32.1" customHeight="1">
      <c r="A14" s="57"/>
      <c r="B14" s="57"/>
      <c r="C14" s="131"/>
      <c r="D14" s="57"/>
      <c r="E14" s="57"/>
      <c r="F14" s="113" t="s">
        <v>23</v>
      </c>
      <c r="G14" s="258" t="s">
        <v>24</v>
      </c>
      <c r="H14" s="259"/>
      <c r="I14" s="123">
        <v>0</v>
      </c>
      <c r="J14" s="71"/>
    </row>
    <row r="15" spans="1:32" ht="32.1" customHeight="1">
      <c r="A15" s="57"/>
      <c r="B15" s="57"/>
      <c r="C15" s="106"/>
      <c r="D15" s="57"/>
      <c r="E15" s="57"/>
      <c r="F15" s="113" t="s">
        <v>25</v>
      </c>
      <c r="G15" s="258" t="s">
        <v>26</v>
      </c>
      <c r="H15" s="259"/>
      <c r="I15" s="123">
        <v>0</v>
      </c>
      <c r="J15" s="71"/>
    </row>
    <row r="16" spans="1:32" ht="32.1" customHeight="1">
      <c r="A16" s="57"/>
      <c r="B16" s="57"/>
      <c r="C16" s="106"/>
      <c r="D16" s="57"/>
      <c r="E16" s="57"/>
      <c r="F16" s="113" t="s">
        <v>27</v>
      </c>
      <c r="G16" s="258" t="s">
        <v>28</v>
      </c>
      <c r="H16" s="259"/>
      <c r="I16" s="124">
        <v>10000</v>
      </c>
      <c r="J16" s="71"/>
    </row>
    <row r="17" spans="1:32" s="83" customFormat="1" ht="15.95" customHeight="1">
      <c r="A17" s="66"/>
      <c r="B17" s="66"/>
      <c r="C17" s="81"/>
      <c r="D17" s="66"/>
      <c r="E17" s="66"/>
      <c r="F17" s="66"/>
      <c r="G17" s="81"/>
      <c r="H17" s="81"/>
      <c r="I17" s="69"/>
      <c r="J17" s="69"/>
      <c r="K17" s="89"/>
      <c r="L17" s="89"/>
      <c r="M17" s="89"/>
      <c r="N17" s="89"/>
      <c r="O17" s="89"/>
      <c r="P17" s="89"/>
      <c r="Q17" s="89"/>
      <c r="R17" s="89"/>
      <c r="S17" s="89"/>
      <c r="T17" s="89"/>
      <c r="U17" s="89"/>
      <c r="V17" s="89"/>
      <c r="W17" s="89"/>
      <c r="X17" s="89"/>
      <c r="Y17" s="89"/>
      <c r="Z17" s="89"/>
      <c r="AA17" s="89"/>
      <c r="AB17" s="89"/>
      <c r="AC17" s="89"/>
      <c r="AD17" s="89"/>
      <c r="AE17" s="89"/>
      <c r="AF17" s="89"/>
    </row>
    <row r="18" spans="1:32" s="83" customFormat="1" ht="36" customHeight="1">
      <c r="A18" s="66"/>
      <c r="B18" s="66"/>
      <c r="C18" s="116" t="s">
        <v>29</v>
      </c>
      <c r="D18" s="115" t="s">
        <v>30</v>
      </c>
      <c r="E18" s="115" t="s">
        <v>31</v>
      </c>
      <c r="F18" s="82"/>
      <c r="G18" s="115" t="s">
        <v>32</v>
      </c>
      <c r="H18" s="263" t="s">
        <v>33</v>
      </c>
      <c r="I18" s="263"/>
      <c r="J18" s="69"/>
      <c r="K18" s="89"/>
      <c r="L18" s="89"/>
      <c r="M18" s="89"/>
      <c r="N18" s="89"/>
      <c r="O18" s="89"/>
      <c r="P18" s="89"/>
      <c r="Q18" s="89"/>
      <c r="R18" s="89"/>
      <c r="S18" s="89"/>
      <c r="T18" s="89"/>
      <c r="U18" s="89"/>
      <c r="V18" s="89"/>
      <c r="W18" s="89"/>
      <c r="X18" s="89"/>
      <c r="Y18" s="89"/>
      <c r="Z18" s="89"/>
      <c r="AA18" s="89"/>
      <c r="AB18" s="89"/>
      <c r="AC18" s="89"/>
      <c r="AD18" s="89"/>
      <c r="AE18" s="89"/>
      <c r="AF18" s="89"/>
    </row>
    <row r="19" spans="1:32" s="83" customFormat="1" ht="6" customHeight="1">
      <c r="A19" s="66"/>
      <c r="B19" s="66"/>
      <c r="C19" s="66"/>
      <c r="D19" s="115"/>
      <c r="E19" s="115"/>
      <c r="F19" s="82"/>
      <c r="G19" s="115"/>
      <c r="H19" s="115"/>
      <c r="I19" s="65"/>
      <c r="J19" s="69"/>
      <c r="K19" s="89"/>
      <c r="L19" s="89"/>
      <c r="M19" s="89"/>
      <c r="N19" s="89"/>
      <c r="O19" s="89"/>
      <c r="P19" s="89"/>
      <c r="Q19" s="89"/>
      <c r="R19" s="89"/>
      <c r="S19" s="89"/>
      <c r="T19" s="89"/>
      <c r="U19" s="89"/>
      <c r="V19" s="89"/>
      <c r="W19" s="89"/>
      <c r="X19" s="89"/>
      <c r="Y19" s="89"/>
      <c r="Z19" s="89"/>
      <c r="AA19" s="89"/>
      <c r="AB19" s="89"/>
      <c r="AC19" s="89"/>
      <c r="AD19" s="89"/>
      <c r="AE19" s="89"/>
      <c r="AF19" s="89"/>
    </row>
    <row r="20" spans="1:32" s="83" customFormat="1" ht="32.1" customHeight="1">
      <c r="A20" s="66"/>
      <c r="B20" s="66"/>
      <c r="C20" s="118" t="s">
        <v>34</v>
      </c>
      <c r="D20" s="128">
        <f ca="1">IFERROR(IF(($G$36-$G$45)&lt;0,"N/A",$G$36-$G$45),"n/a")</f>
        <v>81263.3</v>
      </c>
      <c r="E20" s="128">
        <f ca="1">+IFERROR($D20/$D$9,"n/a")</f>
        <v>54.175533333333334</v>
      </c>
      <c r="F20" s="119"/>
      <c r="G20" s="128">
        <f ca="1">IFERROR(IF(($G$36-SUM($G$40,$G$45))&lt;0,"N/A",(6*$G$36)-SUM($G$40,6*$G$45)),"n/a")</f>
        <v>487579.8</v>
      </c>
      <c r="H20" s="253">
        <f ca="1">+IFERROR(IF($G20="n/a","n/a",$G20/($G$40+(6*G45))),"n/a")</f>
        <v>22.977153843978854</v>
      </c>
      <c r="I20" s="254"/>
      <c r="J20" s="69"/>
      <c r="K20" s="89"/>
      <c r="L20" s="89"/>
      <c r="M20" s="89"/>
      <c r="N20" s="89"/>
      <c r="O20" s="89"/>
      <c r="P20" s="89"/>
      <c r="Q20" s="89"/>
      <c r="R20" s="89"/>
      <c r="S20" s="89"/>
      <c r="T20" s="89"/>
      <c r="U20" s="89"/>
      <c r="V20" s="89"/>
      <c r="W20" s="89"/>
      <c r="X20" s="89"/>
      <c r="Y20" s="89"/>
      <c r="Z20" s="89"/>
      <c r="AA20" s="89"/>
      <c r="AB20" s="89"/>
      <c r="AC20" s="89"/>
      <c r="AD20" s="89"/>
      <c r="AE20" s="89"/>
      <c r="AF20" s="89"/>
    </row>
    <row r="21" spans="1:32" s="83" customFormat="1" ht="6.95" customHeight="1">
      <c r="A21" s="66"/>
      <c r="B21" s="66"/>
      <c r="C21" s="66"/>
      <c r="D21" s="132"/>
      <c r="E21" s="114"/>
      <c r="G21" s="132"/>
      <c r="H21" s="133"/>
      <c r="I21" s="69"/>
      <c r="J21" s="69"/>
      <c r="K21" s="89"/>
      <c r="L21" s="89"/>
      <c r="M21" s="89"/>
      <c r="N21" s="89"/>
      <c r="O21" s="89"/>
      <c r="P21" s="89"/>
      <c r="Q21" s="89"/>
      <c r="R21" s="89"/>
      <c r="S21" s="89"/>
      <c r="T21" s="89"/>
      <c r="U21" s="89"/>
      <c r="V21" s="89"/>
      <c r="W21" s="89"/>
      <c r="X21" s="89"/>
      <c r="Y21" s="89"/>
      <c r="Z21" s="89"/>
      <c r="AA21" s="89"/>
      <c r="AB21" s="89"/>
      <c r="AC21" s="89"/>
      <c r="AD21" s="89"/>
      <c r="AE21" s="89"/>
      <c r="AF21" s="89"/>
    </row>
    <row r="22" spans="1:32" s="83" customFormat="1" ht="32.1" customHeight="1">
      <c r="A22" s="66"/>
      <c r="B22" s="66"/>
      <c r="C22" s="117" t="s">
        <v>35</v>
      </c>
      <c r="D22" s="134">
        <f ca="1">IFERROR(IF(($G$36-$G$47)&lt;0,"N/A",$G$36-$G$47),"n/a")</f>
        <v>82042.47</v>
      </c>
      <c r="E22" s="134">
        <f ca="1">+IFERROR($D22/$D$9,"n/a")</f>
        <v>54.694980000000001</v>
      </c>
      <c r="F22" s="120"/>
      <c r="G22" s="134">
        <f ca="1">IFERROR(IF(($G$36-SUM($G$40,$G$47))&lt;0,"N/A",(5*$G$36)-SUM($G$40,5*$G$47)),"n/a")</f>
        <v>410212.35</v>
      </c>
      <c r="H22" s="261">
        <f ca="1">+IFERROR(IF($G22="n/a","n/a",$G22/($G$40+(5*G47))),"n/a")</f>
        <v>29.752158634720196</v>
      </c>
      <c r="I22" s="262"/>
      <c r="J22" s="69"/>
      <c r="K22" s="89"/>
      <c r="L22" s="89"/>
      <c r="M22" s="89"/>
      <c r="N22" s="89"/>
      <c r="O22" s="89"/>
      <c r="P22" s="89"/>
      <c r="Q22" s="89"/>
      <c r="R22" s="89"/>
      <c r="S22" s="89"/>
      <c r="T22" s="89"/>
      <c r="U22" s="89"/>
      <c r="V22" s="89"/>
      <c r="W22" s="89"/>
      <c r="X22" s="89"/>
      <c r="Y22" s="89"/>
      <c r="Z22" s="89"/>
      <c r="AA22" s="89"/>
      <c r="AB22" s="89"/>
      <c r="AC22" s="89"/>
      <c r="AD22" s="89"/>
      <c r="AE22" s="89"/>
      <c r="AF22" s="89"/>
    </row>
    <row r="23" spans="1:32" s="83" customFormat="1" ht="6.95" customHeight="1">
      <c r="A23" s="66"/>
      <c r="B23" s="66"/>
      <c r="C23" s="112"/>
      <c r="D23" s="132"/>
      <c r="E23" s="114"/>
      <c r="G23" s="132"/>
      <c r="H23" s="133"/>
      <c r="I23" s="69"/>
      <c r="J23" s="69"/>
      <c r="K23" s="89"/>
      <c r="L23" s="89"/>
      <c r="M23" s="89"/>
      <c r="N23" s="89"/>
      <c r="O23" s="89"/>
      <c r="P23" s="89"/>
      <c r="Q23" s="89"/>
      <c r="R23" s="89"/>
      <c r="S23" s="89"/>
      <c r="T23" s="89"/>
      <c r="U23" s="89"/>
      <c r="V23" s="89"/>
      <c r="W23" s="89"/>
      <c r="X23" s="89"/>
      <c r="Y23" s="89"/>
      <c r="Z23" s="89"/>
      <c r="AA23" s="89"/>
      <c r="AB23" s="89"/>
      <c r="AC23" s="89"/>
      <c r="AD23" s="89"/>
      <c r="AE23" s="89"/>
      <c r="AF23" s="89"/>
    </row>
    <row r="24" spans="1:32" s="83" customFormat="1" ht="32.1" customHeight="1">
      <c r="A24" s="66"/>
      <c r="B24" s="66"/>
      <c r="C24" s="118" t="s">
        <v>36</v>
      </c>
      <c r="D24" s="128">
        <f ca="1">IFERROR(IF(($G$36-$G$49)&lt;0,"N/A",$G$36-$G$49),"n/a")</f>
        <v>82507.91</v>
      </c>
      <c r="E24" s="128">
        <f ca="1">+IFERROR($D24/$D$9,"n/a")</f>
        <v>55.005273333333335</v>
      </c>
      <c r="F24" s="119"/>
      <c r="G24" s="128">
        <f ca="1">IFERROR(IF(($G$36-SUM($G$40,$G$49))&lt;0,"N/A",(4*$G$36)-SUM($G$40,4*$G$49)),"n/a")</f>
        <v>330031.64</v>
      </c>
      <c r="H24" s="253">
        <f ca="1">+IFERROR(IF($G24="n/a","n/a",$G24/($G$40+(4*G49))),"n/a")</f>
        <v>35.996802045294906</v>
      </c>
      <c r="I24" s="254"/>
      <c r="J24" s="69"/>
      <c r="K24" s="89"/>
      <c r="L24" s="89"/>
      <c r="M24" s="89"/>
      <c r="N24" s="89"/>
      <c r="O24" s="89"/>
      <c r="P24" s="89"/>
      <c r="Q24" s="89"/>
      <c r="R24" s="89"/>
      <c r="S24" s="89"/>
      <c r="T24" s="89"/>
      <c r="U24" s="89"/>
      <c r="V24" s="89"/>
      <c r="W24" s="89"/>
      <c r="X24" s="89"/>
      <c r="Y24" s="89"/>
      <c r="Z24" s="89"/>
      <c r="AA24" s="89"/>
      <c r="AB24" s="89"/>
      <c r="AC24" s="89"/>
      <c r="AD24" s="89"/>
      <c r="AE24" s="89"/>
      <c r="AF24" s="89"/>
    </row>
    <row r="25" spans="1:32" s="83" customFormat="1" ht="6.95" customHeight="1">
      <c r="A25" s="66"/>
      <c r="B25" s="66"/>
      <c r="C25" s="81"/>
      <c r="D25" s="66"/>
      <c r="E25" s="66"/>
      <c r="F25" s="66"/>
      <c r="G25" s="81"/>
      <c r="H25" s="81"/>
      <c r="I25" s="69"/>
      <c r="J25" s="69"/>
      <c r="K25" s="89"/>
      <c r="L25" s="89"/>
      <c r="M25" s="89"/>
      <c r="N25" s="89"/>
      <c r="O25" s="89"/>
      <c r="P25" s="89"/>
      <c r="Q25" s="89"/>
      <c r="R25" s="89"/>
      <c r="S25" s="89"/>
      <c r="T25" s="89"/>
      <c r="U25" s="89"/>
      <c r="V25" s="89"/>
      <c r="W25" s="89"/>
      <c r="X25" s="89"/>
      <c r="Y25" s="89"/>
      <c r="Z25" s="89"/>
      <c r="AA25" s="89"/>
      <c r="AB25" s="89"/>
      <c r="AC25" s="89"/>
      <c r="AD25" s="89"/>
      <c r="AE25" s="89"/>
      <c r="AF25" s="89"/>
    </row>
    <row r="26" spans="1:32" s="83" customFormat="1" ht="32.1" customHeight="1">
      <c r="A26" s="66"/>
      <c r="B26" s="66"/>
      <c r="C26" s="117" t="s">
        <v>37</v>
      </c>
      <c r="D26" s="134">
        <f ca="1">IFERROR(IF(($G$36-$G$51)&lt;0,"N/A",$G$36-$G$51),"n/a")</f>
        <v>82816.47</v>
      </c>
      <c r="E26" s="134">
        <f ca="1">+IFERROR($D26/$D$9,"n/a")</f>
        <v>55.210979999999999</v>
      </c>
      <c r="F26" s="120"/>
      <c r="G26" s="134">
        <f ca="1">IFERROR(IF(($G$36-SUM($G$40,$G$47))&lt;0,"N/A",(3*$G$36)-SUM($G$40,3*$G$47)),"n/a")</f>
        <v>246127.41</v>
      </c>
      <c r="H26" s="261">
        <f ca="1">+IFERROR(IF($G26="n/a","n/a",$G26/($G$40+(3*G51))),"n/a")</f>
        <v>41.361849833377867</v>
      </c>
      <c r="I26" s="262"/>
      <c r="J26" s="69"/>
      <c r="K26" s="89"/>
      <c r="L26" s="89"/>
      <c r="M26" s="89"/>
      <c r="N26" s="89"/>
      <c r="O26" s="89"/>
      <c r="P26" s="89"/>
      <c r="Q26" s="89"/>
      <c r="R26" s="89"/>
      <c r="S26" s="89"/>
      <c r="T26" s="89"/>
      <c r="U26" s="89"/>
      <c r="V26" s="89"/>
      <c r="W26" s="89"/>
      <c r="X26" s="89"/>
      <c r="Y26" s="89"/>
      <c r="Z26" s="89"/>
      <c r="AA26" s="89"/>
      <c r="AB26" s="89"/>
      <c r="AC26" s="89"/>
      <c r="AD26" s="89"/>
      <c r="AE26" s="89"/>
      <c r="AF26" s="89"/>
    </row>
    <row r="27" spans="1:32" s="83" customFormat="1" ht="15.95" customHeight="1">
      <c r="A27" s="66"/>
      <c r="B27" s="66"/>
      <c r="C27" s="81"/>
      <c r="D27" s="66"/>
      <c r="E27" s="66"/>
      <c r="F27" s="66"/>
      <c r="G27" s="81"/>
      <c r="H27" s="81"/>
      <c r="I27" s="69"/>
      <c r="J27" s="69"/>
      <c r="K27" s="89"/>
      <c r="L27" s="89"/>
      <c r="M27" s="89"/>
      <c r="N27" s="89"/>
      <c r="O27" s="89"/>
      <c r="P27" s="89"/>
      <c r="Q27" s="89"/>
      <c r="R27" s="89"/>
      <c r="S27" s="89"/>
      <c r="T27" s="89"/>
      <c r="U27" s="89"/>
      <c r="V27" s="89"/>
      <c r="W27" s="89"/>
      <c r="X27" s="89"/>
      <c r="Y27" s="89"/>
      <c r="Z27" s="89"/>
      <c r="AA27" s="89"/>
      <c r="AB27" s="89"/>
      <c r="AC27" s="89"/>
      <c r="AD27" s="89"/>
      <c r="AE27" s="89"/>
      <c r="AF27" s="89"/>
    </row>
    <row r="28" spans="1:32" s="83" customFormat="1" ht="18">
      <c r="A28" s="66"/>
      <c r="B28" s="66"/>
      <c r="D28" s="60" t="s">
        <v>38</v>
      </c>
      <c r="G28" s="107" t="s">
        <v>39</v>
      </c>
      <c r="H28" s="107" t="s">
        <v>31</v>
      </c>
      <c r="J28" s="69"/>
      <c r="K28" s="89"/>
      <c r="L28" s="89"/>
      <c r="M28" s="89"/>
      <c r="N28" s="89"/>
      <c r="O28" s="89"/>
      <c r="P28" s="89"/>
      <c r="Q28" s="89"/>
      <c r="R28" s="89"/>
      <c r="S28" s="89"/>
      <c r="T28" s="89"/>
      <c r="U28" s="89"/>
      <c r="V28" s="89"/>
      <c r="W28" s="89"/>
      <c r="X28" s="89"/>
      <c r="Y28" s="89"/>
      <c r="Z28" s="89"/>
      <c r="AA28" s="89"/>
      <c r="AB28" s="89"/>
      <c r="AC28" s="89"/>
      <c r="AD28" s="89"/>
      <c r="AE28" s="89"/>
      <c r="AF28" s="89"/>
    </row>
    <row r="29" spans="1:32" s="83" customFormat="1" ht="11.25">
      <c r="A29" s="66"/>
      <c r="B29" s="66"/>
      <c r="G29" s="108"/>
      <c r="H29" s="109"/>
      <c r="J29" s="69"/>
      <c r="K29" s="89"/>
      <c r="L29" s="89"/>
      <c r="M29" s="89"/>
      <c r="N29" s="89"/>
      <c r="O29" s="89"/>
      <c r="P29" s="89"/>
      <c r="Q29" s="89"/>
      <c r="R29" s="89"/>
      <c r="S29" s="89"/>
      <c r="T29" s="89"/>
      <c r="U29" s="89"/>
      <c r="V29" s="89"/>
      <c r="W29" s="89"/>
      <c r="X29" s="89"/>
      <c r="Y29" s="89"/>
      <c r="Z29" s="89"/>
      <c r="AA29" s="89"/>
      <c r="AB29" s="89"/>
      <c r="AC29" s="89"/>
      <c r="AD29" s="89"/>
      <c r="AE29" s="89"/>
      <c r="AF29" s="89"/>
    </row>
    <row r="30" spans="1:32" s="85" customFormat="1" ht="32.1" customHeight="1">
      <c r="D30" s="272" t="s">
        <v>40</v>
      </c>
      <c r="E30" s="272"/>
      <c r="F30" s="272"/>
      <c r="G30" s="135">
        <f>+((($I$9*100)*I10)*D12)*D9</f>
        <v>47250</v>
      </c>
      <c r="H30" s="135">
        <f>+G30/$D$9</f>
        <v>31.5</v>
      </c>
      <c r="I30" s="136" t="s">
        <v>41</v>
      </c>
    </row>
    <row r="31" spans="1:32" s="85" customFormat="1" ht="32.1" customHeight="1">
      <c r="D31" s="272" t="s">
        <v>42</v>
      </c>
      <c r="E31" s="272"/>
      <c r="F31" s="272"/>
      <c r="G31" s="135">
        <f>I11*D12*D9</f>
        <v>26250</v>
      </c>
      <c r="H31" s="135">
        <f t="shared" ref="H31:H35" si="0">+G31/$D$9</f>
        <v>17.5</v>
      </c>
      <c r="I31" s="136" t="s">
        <v>43</v>
      </c>
    </row>
    <row r="32" spans="1:32" s="85" customFormat="1" ht="32.1" customHeight="1">
      <c r="D32" s="272" t="s">
        <v>44</v>
      </c>
      <c r="E32" s="272"/>
      <c r="F32" s="272"/>
      <c r="G32" s="135">
        <f>+(D9*I13)*(D12*I12)</f>
        <v>10500</v>
      </c>
      <c r="H32" s="135">
        <f t="shared" si="0"/>
        <v>7</v>
      </c>
      <c r="I32" s="136" t="s">
        <v>45</v>
      </c>
    </row>
    <row r="33" spans="4:9" s="85" customFormat="1" ht="32.1" customHeight="1">
      <c r="D33" s="272" t="s">
        <v>46</v>
      </c>
      <c r="E33" s="272"/>
      <c r="F33" s="272"/>
      <c r="G33" s="135">
        <f>+D9*I15*D10</f>
        <v>0</v>
      </c>
      <c r="H33" s="135">
        <f t="shared" si="0"/>
        <v>0</v>
      </c>
      <c r="I33" s="136" t="s">
        <v>47</v>
      </c>
    </row>
    <row r="34" spans="4:9" s="85" customFormat="1" ht="32.1" customHeight="1">
      <c r="D34" s="272" t="s">
        <v>48</v>
      </c>
      <c r="E34" s="272"/>
      <c r="F34" s="272"/>
      <c r="G34" s="135">
        <f>+((D9*I15)*(I14*D11))*D12</f>
        <v>0</v>
      </c>
      <c r="H34" s="135">
        <f t="shared" si="0"/>
        <v>0</v>
      </c>
      <c r="I34" s="136" t="s">
        <v>49</v>
      </c>
    </row>
    <row r="35" spans="4:9" s="85" customFormat="1" ht="32.1" customHeight="1">
      <c r="D35" s="271" t="s">
        <v>50</v>
      </c>
      <c r="E35" s="271"/>
      <c r="F35" s="271"/>
      <c r="G35" s="135">
        <f>+D13</f>
        <v>800</v>
      </c>
      <c r="H35" s="135">
        <f t="shared" si="0"/>
        <v>0.53333333333333333</v>
      </c>
      <c r="I35" s="136" t="s">
        <v>51</v>
      </c>
    </row>
    <row r="36" spans="4:9" s="85" customFormat="1" ht="32.1" customHeight="1" thickBot="1">
      <c r="D36" s="270" t="s">
        <v>52</v>
      </c>
      <c r="E36" s="270"/>
      <c r="F36" s="270"/>
      <c r="G36" s="137">
        <f>+SUM(G30:G35)</f>
        <v>84800</v>
      </c>
      <c r="H36" s="137">
        <f>+SUM(H30:H35)</f>
        <v>56.533333333333331</v>
      </c>
    </row>
    <row r="37" spans="4:9" s="85" customFormat="1" ht="15.95" customHeight="1">
      <c r="D37" s="138"/>
      <c r="E37" s="138"/>
      <c r="F37" s="138"/>
      <c r="G37" s="139"/>
      <c r="H37" s="139"/>
    </row>
    <row r="38" spans="4:9" s="85" customFormat="1" ht="32.1" customHeight="1" thickBot="1">
      <c r="D38" s="267" t="s">
        <v>53</v>
      </c>
      <c r="E38" s="267"/>
      <c r="F38" s="267"/>
      <c r="G38" s="267"/>
      <c r="H38" s="267"/>
    </row>
    <row r="39" spans="4:9" s="140" customFormat="1" ht="24.75" customHeight="1">
      <c r="D39" s="255" t="s">
        <v>54</v>
      </c>
      <c r="E39" s="256"/>
      <c r="F39" s="256"/>
      <c r="G39" s="256"/>
      <c r="H39" s="257"/>
    </row>
    <row r="40" spans="4:9" s="140" customFormat="1" ht="32.1" hidden="1" customHeight="1">
      <c r="D40" s="268" t="s">
        <v>55</v>
      </c>
      <c r="E40" s="269"/>
      <c r="F40" s="269"/>
      <c r="G40" s="239">
        <v>0</v>
      </c>
      <c r="H40" s="240" t="str">
        <f>+"("&amp;TEXT(G40/$D$9,"$0")&amp;" PER ACRE)"</f>
        <v>($0 PER ACRE)</v>
      </c>
    </row>
    <row r="41" spans="4:9" s="140" customFormat="1" ht="32.1" customHeight="1" thickBot="1">
      <c r="D41" s="264" t="s">
        <v>56</v>
      </c>
      <c r="E41" s="265"/>
      <c r="F41" s="265"/>
      <c r="G41" s="265"/>
      <c r="H41" s="266"/>
    </row>
    <row r="42" spans="4:9" s="140" customFormat="1" ht="6" customHeight="1">
      <c r="D42" s="141"/>
      <c r="E42" s="141"/>
      <c r="F42" s="141"/>
      <c r="G42" s="141"/>
      <c r="H42" s="141"/>
    </row>
    <row r="43" spans="4:9" s="140" customFormat="1" ht="32.1" customHeight="1">
      <c r="D43" s="142" t="s">
        <v>57</v>
      </c>
      <c r="E43" s="142" t="s">
        <v>58</v>
      </c>
      <c r="F43" s="143"/>
      <c r="G43" s="142" t="s">
        <v>59</v>
      </c>
      <c r="H43" s="142" t="s">
        <v>31</v>
      </c>
    </row>
    <row r="44" spans="4:9" s="140" customFormat="1" ht="6.95" customHeight="1">
      <c r="D44" s="141"/>
      <c r="E44" s="141"/>
      <c r="F44" s="141"/>
      <c r="G44" s="141"/>
      <c r="H44" s="141"/>
    </row>
    <row r="45" spans="4:9" s="140" customFormat="1" ht="39.950000000000003" customHeight="1">
      <c r="D45" s="144" t="s">
        <v>60</v>
      </c>
      <c r="E45" s="145">
        <f ca="1">Quote!D22</f>
        <v>3.9899999999999998E-2</v>
      </c>
      <c r="F45" s="146"/>
      <c r="G45" s="128">
        <f ca="1">+Quote!F22</f>
        <v>3536.7</v>
      </c>
      <c r="H45" s="147">
        <f ca="1">IFERROR(G45/$D$9,"n/a")</f>
        <v>2.3577999999999997</v>
      </c>
    </row>
    <row r="46" spans="4:9" s="140" customFormat="1" ht="6.95" customHeight="1">
      <c r="D46" s="148"/>
      <c r="E46" s="149"/>
      <c r="F46" s="150"/>
      <c r="G46" s="132"/>
      <c r="H46" s="132"/>
    </row>
    <row r="47" spans="4:9" s="140" customFormat="1" ht="39.950000000000003" customHeight="1">
      <c r="D47" s="151" t="s">
        <v>61</v>
      </c>
      <c r="E47" s="152">
        <f ca="1">Quote!D24</f>
        <v>4.99E-2</v>
      </c>
      <c r="F47" s="153"/>
      <c r="G47" s="134">
        <f ca="1">+Quote!F24</f>
        <v>2757.53</v>
      </c>
      <c r="H47" s="154">
        <f ca="1">IFERROR(G47/$D$9,"n/a")</f>
        <v>1.8383533333333335</v>
      </c>
    </row>
    <row r="48" spans="4:9" s="140" customFormat="1" ht="6.95" customHeight="1">
      <c r="D48" s="148"/>
      <c r="E48" s="149"/>
      <c r="F48" s="150"/>
      <c r="G48" s="132"/>
      <c r="H48" s="132"/>
    </row>
    <row r="49" spans="3:9" s="140" customFormat="1" ht="39.950000000000003" customHeight="1">
      <c r="D49" s="144" t="s">
        <v>62</v>
      </c>
      <c r="E49" s="145">
        <f ca="1">Quote!D26</f>
        <v>5.5899999999999998E-2</v>
      </c>
      <c r="F49" s="146"/>
      <c r="G49" s="128">
        <f ca="1">+Quote!F26</f>
        <v>2292.09</v>
      </c>
      <c r="H49" s="147">
        <f ca="1">IFERROR(G49/$D$9,"n/a")</f>
        <v>1.5280600000000002</v>
      </c>
    </row>
    <row r="50" spans="3:9" s="85" customFormat="1" ht="6.95" customHeight="1"/>
    <row r="51" spans="3:9" s="140" customFormat="1" ht="39.950000000000003" customHeight="1">
      <c r="D51" s="151" t="s">
        <v>63</v>
      </c>
      <c r="E51" s="152">
        <f ca="1">Quote!D28</f>
        <v>5.9900000000000002E-2</v>
      </c>
      <c r="F51" s="153"/>
      <c r="G51" s="134">
        <f ca="1">+Quote!F28</f>
        <v>1983.53</v>
      </c>
      <c r="H51" s="154">
        <f ca="1">IFERROR(G51/$D$9,"n/a")</f>
        <v>1.3223533333333333</v>
      </c>
    </row>
    <row r="52" spans="3:9" s="85" customFormat="1" ht="24" customHeight="1"/>
    <row r="53" spans="3:9" s="155" customFormat="1" ht="12">
      <c r="C53" s="156" t="s">
        <v>64</v>
      </c>
      <c r="F53" s="260" t="str">
        <f ca="1">Quote!B31</f>
        <v/>
      </c>
      <c r="G53" s="260"/>
      <c r="H53" s="260"/>
      <c r="I53" s="260"/>
    </row>
    <row r="54" spans="3:9" s="155" customFormat="1" ht="12">
      <c r="C54" s="156" t="s">
        <v>65</v>
      </c>
      <c r="F54" s="260"/>
      <c r="G54" s="260"/>
      <c r="H54" s="260"/>
      <c r="I54" s="260"/>
    </row>
    <row r="55" spans="3:9" s="155" customFormat="1" ht="12">
      <c r="C55" s="156" t="s">
        <v>66</v>
      </c>
      <c r="F55" s="260"/>
      <c r="G55" s="260"/>
      <c r="H55" s="260"/>
      <c r="I55" s="260"/>
    </row>
    <row r="56" spans="3:9" s="155" customFormat="1" ht="12">
      <c r="C56" s="156" t="s">
        <v>67</v>
      </c>
      <c r="F56" s="260"/>
      <c r="G56" s="260"/>
      <c r="H56" s="260"/>
      <c r="I56" s="260"/>
    </row>
    <row r="57" spans="3:9" s="85" customFormat="1">
      <c r="F57" s="260"/>
      <c r="G57" s="260"/>
      <c r="H57" s="260"/>
      <c r="I57" s="260"/>
    </row>
    <row r="58" spans="3:9" s="85" customFormat="1">
      <c r="C58" s="231" t="s">
        <v>68</v>
      </c>
      <c r="I58" s="234" t="s">
        <v>69</v>
      </c>
    </row>
    <row r="59" spans="3:9" s="85" customFormat="1">
      <c r="C59" s="232" t="s">
        <v>70</v>
      </c>
      <c r="I59" s="234" t="str">
        <f>Quote!G36</f>
        <v>- Pricing effective through 06/30/2025</v>
      </c>
    </row>
    <row r="60" spans="3:9" s="85" customFormat="1">
      <c r="C60" s="248" t="s">
        <v>71</v>
      </c>
      <c r="D60" s="233"/>
      <c r="E60" s="233"/>
      <c r="G60"/>
      <c r="I60" s="237" t="s">
        <v>72</v>
      </c>
    </row>
    <row r="61" spans="3:9" s="85" customFormat="1">
      <c r="C61" s="248" t="s">
        <v>73</v>
      </c>
      <c r="D61" s="233"/>
      <c r="E61" s="233"/>
      <c r="G61"/>
      <c r="I61" s="237" t="s">
        <v>74</v>
      </c>
    </row>
    <row r="62" spans="3:9" s="155" customFormat="1">
      <c r="C62" s="232" t="s">
        <v>75</v>
      </c>
      <c r="D62" s="236"/>
      <c r="E62" s="236"/>
      <c r="F62" s="85"/>
      <c r="G62"/>
      <c r="I62" s="237" t="s">
        <v>76</v>
      </c>
    </row>
    <row r="63" spans="3:9" s="155" customFormat="1">
      <c r="C63" s="232" t="s">
        <v>77</v>
      </c>
      <c r="D63" s="236"/>
      <c r="E63" s="236"/>
      <c r="F63" s="85"/>
      <c r="G63"/>
      <c r="I63" s="237" t="s">
        <v>78</v>
      </c>
    </row>
    <row r="64" spans="3:9" s="155" customFormat="1">
      <c r="C64" s="235" t="s">
        <v>79</v>
      </c>
      <c r="D64" s="236"/>
      <c r="E64" s="236"/>
      <c r="F64" s="236"/>
      <c r="G64" s="85"/>
    </row>
    <row r="65" spans="1:257" s="85" customFormat="1"/>
    <row r="66" spans="1:257" s="85" customFormat="1">
      <c r="A66" s="71"/>
      <c r="B66" s="71"/>
      <c r="J66" s="71"/>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c r="IV66" s="80"/>
      <c r="IW66" s="80"/>
    </row>
    <row r="67" spans="1:257" s="85" customFormat="1" ht="12" customHeight="1">
      <c r="A67" s="71"/>
      <c r="B67" s="71"/>
      <c r="C67" s="71"/>
      <c r="D67" s="71"/>
      <c r="E67" s="71"/>
      <c r="F67" s="71"/>
      <c r="G67" s="71"/>
      <c r="H67" s="71"/>
      <c r="I67" s="71"/>
      <c r="J67" s="71"/>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c r="IV67" s="80"/>
      <c r="IW67" s="80"/>
    </row>
    <row r="68" spans="1:257" s="85" customFormat="1" ht="14.25">
      <c r="A68" s="71"/>
      <c r="B68" s="71"/>
      <c r="C68" s="92" t="s">
        <v>80</v>
      </c>
      <c r="D68" s="71"/>
      <c r="E68" s="71"/>
      <c r="F68" s="71"/>
      <c r="G68" s="71"/>
      <c r="H68" s="71"/>
      <c r="I68" s="71"/>
      <c r="J68" s="71"/>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c r="IV68" s="80"/>
      <c r="IW68" s="80"/>
    </row>
    <row r="69" spans="1:257" s="85" customFormat="1" ht="14.25">
      <c r="A69" s="71"/>
      <c r="B69" s="71"/>
      <c r="C69" s="92" t="s">
        <v>81</v>
      </c>
      <c r="D69" s="71"/>
      <c r="E69" s="71"/>
      <c r="F69" s="71"/>
      <c r="G69" s="71"/>
      <c r="H69" s="71"/>
      <c r="I69" s="71"/>
      <c r="J69" s="71"/>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c r="IV69" s="80"/>
      <c r="IW69" s="80"/>
    </row>
    <row r="70" spans="1:257" s="85" customFormat="1">
      <c r="A70" s="71"/>
      <c r="B70" s="71"/>
      <c r="C70" s="91" t="s">
        <v>82</v>
      </c>
      <c r="D70" s="71"/>
      <c r="E70" s="71"/>
      <c r="F70" s="71"/>
      <c r="G70" s="71"/>
      <c r="H70" s="71"/>
      <c r="I70" s="71"/>
      <c r="J70" s="71"/>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c r="IV70" s="80"/>
      <c r="IW70" s="80"/>
    </row>
    <row r="71" spans="1:257" s="85" customFormat="1">
      <c r="A71" s="71"/>
      <c r="B71" s="71"/>
      <c r="D71" s="71"/>
      <c r="E71" s="71"/>
      <c r="F71" s="71"/>
      <c r="G71" s="71"/>
      <c r="H71" s="71"/>
      <c r="I71" s="71"/>
      <c r="J71" s="71"/>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c r="IW71" s="80"/>
    </row>
    <row r="72" spans="1:257" s="85" customFormat="1" hidden="1">
      <c r="A72" s="71"/>
      <c r="B72" s="71"/>
      <c r="C72" s="57"/>
      <c r="D72" s="57"/>
      <c r="E72" s="57"/>
      <c r="F72" s="57"/>
      <c r="G72" s="57"/>
      <c r="H72" s="57"/>
      <c r="I72" s="57"/>
      <c r="J72" s="57"/>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c r="IW72" s="80"/>
    </row>
    <row r="73" spans="1:257" s="85" customFormat="1" hidden="1">
      <c r="A73" s="71"/>
      <c r="B73" s="71"/>
      <c r="C73" s="57"/>
      <c r="D73" s="57"/>
      <c r="E73" s="57"/>
      <c r="F73" s="57"/>
      <c r="G73" s="57"/>
      <c r="H73" s="57"/>
      <c r="I73" s="57"/>
      <c r="J73" s="57"/>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c r="IW73" s="80"/>
    </row>
    <row r="74" spans="1:257" s="85" customFormat="1" hidden="1">
      <c r="A74" s="71"/>
      <c r="B74" s="71"/>
      <c r="C74" s="57"/>
      <c r="D74" s="57"/>
      <c r="E74" s="57"/>
      <c r="F74" s="57"/>
      <c r="G74" s="57"/>
      <c r="H74" s="57"/>
      <c r="I74" s="57"/>
      <c r="J74" s="57"/>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c r="IV74" s="80"/>
      <c r="IW74" s="80"/>
    </row>
    <row r="75" spans="1:257" s="85" customFormat="1" hidden="1">
      <c r="A75" s="71"/>
      <c r="B75" s="71"/>
      <c r="C75" s="235" t="s">
        <v>83</v>
      </c>
      <c r="D75" s="57"/>
      <c r="E75" s="57"/>
      <c r="F75" s="57"/>
      <c r="G75" s="57"/>
      <c r="H75" s="57"/>
      <c r="I75" s="57"/>
      <c r="J75" s="57"/>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c r="IV75" s="80"/>
      <c r="IW75" s="80"/>
    </row>
    <row r="76" spans="1:257" s="85" customFormat="1" hidden="1">
      <c r="A76" s="71"/>
      <c r="B76" s="71"/>
      <c r="C76"/>
      <c r="D76"/>
      <c r="E76"/>
      <c r="F76"/>
      <c r="G76"/>
      <c r="H76"/>
      <c r="I76"/>
      <c r="J76"/>
      <c r="K76"/>
      <c r="L76"/>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c r="IV76" s="80"/>
      <c r="IW76" s="80"/>
    </row>
    <row r="77" spans="1:257" s="85" customFormat="1" hidden="1">
      <c r="A77" s="71"/>
      <c r="B77" s="71"/>
      <c r="C77"/>
      <c r="D77"/>
      <c r="E77"/>
      <c r="F77"/>
      <c r="G77"/>
      <c r="H77"/>
      <c r="I77"/>
      <c r="J77"/>
      <c r="K77"/>
      <c r="L77"/>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c r="IV77" s="80"/>
      <c r="IW77" s="80"/>
    </row>
    <row r="78" spans="1:257" s="85" customFormat="1" hidden="1">
      <c r="A78" s="71"/>
      <c r="B78" s="71"/>
      <c r="C78"/>
      <c r="D78"/>
      <c r="E78"/>
      <c r="F78"/>
      <c r="G78"/>
      <c r="H78"/>
      <c r="I78"/>
      <c r="J78"/>
      <c r="K78"/>
      <c r="L78"/>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c r="IV78" s="80"/>
      <c r="IW78" s="80"/>
    </row>
    <row r="79" spans="1:257" s="85" customFormat="1" hidden="1">
      <c r="A79" s="71"/>
      <c r="B79" s="71"/>
      <c r="C79"/>
      <c r="D79"/>
      <c r="E79"/>
      <c r="F79"/>
      <c r="G79"/>
      <c r="H79"/>
      <c r="I79"/>
      <c r="J79"/>
      <c r="K79"/>
      <c r="L79"/>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c r="IV79" s="80"/>
      <c r="IW79" s="80"/>
    </row>
    <row r="80" spans="1:257" s="85" customFormat="1" hidden="1">
      <c r="A80" s="71"/>
      <c r="B80" s="71"/>
      <c r="C80"/>
      <c r="D80"/>
      <c r="E80"/>
      <c r="F80"/>
      <c r="G80"/>
      <c r="H80"/>
      <c r="I80"/>
      <c r="J80"/>
      <c r="K80"/>
      <c r="L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c r="IV80" s="80"/>
      <c r="IW80" s="80"/>
    </row>
    <row r="81" spans="1:257" s="85" customFormat="1" hidden="1">
      <c r="A81" s="71"/>
      <c r="B81" s="71"/>
      <c r="C81"/>
      <c r="D81"/>
      <c r="E81"/>
      <c r="F81"/>
      <c r="G81"/>
      <c r="H81"/>
      <c r="I81"/>
      <c r="J81"/>
      <c r="K81"/>
      <c r="L81"/>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c r="IV81" s="80"/>
      <c r="IW81" s="80"/>
    </row>
    <row r="82" spans="1:257" s="85" customFormat="1" hidden="1">
      <c r="A82" s="71"/>
      <c r="B82" s="71"/>
      <c r="C82"/>
      <c r="D82"/>
      <c r="E82"/>
      <c r="F82"/>
      <c r="G82"/>
      <c r="H82"/>
      <c r="I82"/>
      <c r="J82"/>
      <c r="K82"/>
      <c r="L82"/>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c r="IV82" s="80"/>
      <c r="IW82" s="80"/>
    </row>
    <row r="83" spans="1:257" s="85" customFormat="1" hidden="1">
      <c r="A83" s="71"/>
      <c r="B83" s="71"/>
      <c r="C83"/>
      <c r="D83"/>
      <c r="E83"/>
      <c r="F83"/>
      <c r="G83"/>
      <c r="H83"/>
      <c r="I83"/>
      <c r="J83"/>
      <c r="K83"/>
      <c r="L83"/>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c r="IV83" s="80"/>
      <c r="IW83" s="80"/>
    </row>
    <row r="84" spans="1:257" s="85" customFormat="1" hidden="1">
      <c r="A84" s="71"/>
      <c r="B84" s="71"/>
      <c r="C84"/>
      <c r="D84"/>
      <c r="E84"/>
      <c r="F84"/>
      <c r="G84"/>
      <c r="H84"/>
      <c r="I84"/>
      <c r="J84"/>
      <c r="K84"/>
      <c r="L84"/>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c r="IV84" s="80"/>
      <c r="IW84" s="80"/>
    </row>
    <row r="85" spans="1:257" s="85" customFormat="1" hidden="1">
      <c r="A85" s="71"/>
      <c r="B85" s="71"/>
      <c r="C85"/>
      <c r="D85"/>
      <c r="E85"/>
      <c r="F85"/>
      <c r="G85"/>
      <c r="H85"/>
      <c r="I85"/>
      <c r="J85"/>
      <c r="K85"/>
      <c r="L85"/>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c r="IV85" s="80"/>
      <c r="IW85" s="80"/>
    </row>
    <row r="86" spans="1:257" s="85" customFormat="1" hidden="1">
      <c r="A86" s="71"/>
      <c r="B86" s="71"/>
      <c r="C86"/>
      <c r="D86"/>
      <c r="E86"/>
      <c r="F86"/>
      <c r="G86"/>
      <c r="H86"/>
      <c r="I86"/>
      <c r="J86"/>
      <c r="K86"/>
      <c r="L86"/>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c r="IV86" s="80"/>
      <c r="IW86" s="80"/>
    </row>
    <row r="87" spans="1:257" s="85" customFormat="1" hidden="1">
      <c r="A87" s="71"/>
      <c r="B87" s="71"/>
      <c r="C87"/>
      <c r="D87"/>
      <c r="E87"/>
      <c r="F87"/>
      <c r="G87"/>
      <c r="H87"/>
      <c r="I87"/>
      <c r="J87"/>
      <c r="K87"/>
      <c r="L87"/>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c r="IV87" s="80"/>
      <c r="IW87" s="80"/>
    </row>
    <row r="88" spans="1:257" s="85" customFormat="1" hidden="1">
      <c r="A88" s="71"/>
      <c r="B88" s="71"/>
      <c r="C88"/>
      <c r="D88"/>
      <c r="E88"/>
      <c r="F88"/>
      <c r="G88"/>
      <c r="H88"/>
      <c r="I88"/>
      <c r="J88"/>
      <c r="K88"/>
      <c r="L88"/>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c r="IV88" s="80"/>
      <c r="IW88" s="80"/>
    </row>
    <row r="89" spans="1:257" s="85" customFormat="1" hidden="1">
      <c r="A89" s="71"/>
      <c r="B89" s="71"/>
      <c r="C89"/>
      <c r="D89"/>
      <c r="E89"/>
      <c r="F89"/>
      <c r="G89"/>
      <c r="H89"/>
      <c r="I89"/>
      <c r="J89"/>
      <c r="K89"/>
      <c r="L89"/>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c r="IV89" s="80"/>
      <c r="IW89" s="80"/>
    </row>
    <row r="90" spans="1:257" s="85" customFormat="1" hidden="1">
      <c r="A90" s="71"/>
      <c r="B90" s="71"/>
      <c r="C90"/>
      <c r="D90"/>
      <c r="E90"/>
      <c r="F90"/>
      <c r="G90"/>
      <c r="H90"/>
      <c r="I90"/>
      <c r="J90"/>
      <c r="K90"/>
      <c r="L9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c r="IV90" s="80"/>
      <c r="IW90" s="80"/>
    </row>
    <row r="91" spans="1:257" s="85" customFormat="1" hidden="1">
      <c r="A91" s="71"/>
      <c r="B91" s="71"/>
      <c r="C91"/>
      <c r="D91"/>
      <c r="E91"/>
      <c r="F91"/>
      <c r="G91"/>
      <c r="H91"/>
      <c r="I91"/>
      <c r="J91"/>
      <c r="K91"/>
      <c r="L91"/>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c r="IV91" s="80"/>
      <c r="IW91" s="80"/>
    </row>
    <row r="92" spans="1:257" s="85" customFormat="1" hidden="1">
      <c r="A92" s="71"/>
      <c r="B92" s="71"/>
      <c r="C92"/>
      <c r="D92"/>
      <c r="E92"/>
      <c r="F92"/>
      <c r="G92"/>
      <c r="H92"/>
      <c r="I92"/>
      <c r="J92"/>
      <c r="K92"/>
      <c r="L92"/>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c r="IV92" s="80"/>
      <c r="IW92" s="80"/>
    </row>
    <row r="93" spans="1:257" s="85" customFormat="1" hidden="1">
      <c r="A93" s="71"/>
      <c r="B93" s="71"/>
      <c r="C93"/>
      <c r="D93"/>
      <c r="E93"/>
      <c r="F93"/>
      <c r="G93"/>
      <c r="H93"/>
      <c r="I93"/>
      <c r="J93"/>
      <c r="K93"/>
      <c r="L93"/>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c r="IV93" s="80"/>
      <c r="IW93" s="80"/>
    </row>
    <row r="94" spans="1:257" s="85" customFormat="1" hidden="1">
      <c r="A94" s="71"/>
      <c r="B94" s="71"/>
      <c r="C94"/>
      <c r="D94"/>
      <c r="E94"/>
      <c r="F94"/>
      <c r="G94"/>
      <c r="H94"/>
      <c r="I94"/>
      <c r="J94"/>
      <c r="K94"/>
      <c r="L94"/>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c r="IV94" s="80"/>
      <c r="IW94" s="80"/>
    </row>
    <row r="95" spans="1:257" s="85" customFormat="1" hidden="1">
      <c r="A95" s="71"/>
      <c r="B95" s="71"/>
      <c r="C95"/>
      <c r="D95"/>
      <c r="E95"/>
      <c r="F95"/>
      <c r="G95"/>
      <c r="H95"/>
      <c r="I95"/>
      <c r="J95"/>
      <c r="K95"/>
      <c r="L95"/>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c r="IV95" s="80"/>
      <c r="IW95" s="80"/>
    </row>
    <row r="96" spans="1:257" s="85" customFormat="1" hidden="1">
      <c r="A96" s="71"/>
      <c r="B96" s="71"/>
      <c r="C96"/>
      <c r="D96"/>
      <c r="E96"/>
      <c r="F96"/>
      <c r="G96"/>
      <c r="H96"/>
      <c r="I96"/>
      <c r="J96"/>
      <c r="K96"/>
      <c r="L96"/>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c r="IV96" s="80"/>
      <c r="IW96" s="80"/>
    </row>
    <row r="97" spans="1:257" s="85" customFormat="1" hidden="1">
      <c r="A97" s="71"/>
      <c r="B97" s="71"/>
      <c r="C97"/>
      <c r="D97"/>
      <c r="E97"/>
      <c r="F97"/>
      <c r="G97"/>
      <c r="H97"/>
      <c r="I97"/>
      <c r="J97"/>
      <c r="K97"/>
      <c r="L97"/>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c r="IV97" s="80"/>
      <c r="IW97" s="80"/>
    </row>
    <row r="98" spans="1:257" s="85" customFormat="1" hidden="1">
      <c r="A98" s="71"/>
      <c r="B98" s="71"/>
      <c r="C98"/>
      <c r="D98"/>
      <c r="E98"/>
      <c r="F98"/>
      <c r="G98"/>
      <c r="H98"/>
      <c r="I98"/>
      <c r="J98"/>
      <c r="K98"/>
      <c r="L98"/>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c r="IV98" s="80"/>
      <c r="IW98" s="80"/>
    </row>
    <row r="99" spans="1:257" s="85" customFormat="1" hidden="1">
      <c r="A99" s="71"/>
      <c r="B99" s="71"/>
      <c r="C99"/>
      <c r="D99"/>
      <c r="E99"/>
      <c r="F99"/>
      <c r="G99"/>
      <c r="H99"/>
      <c r="I99"/>
      <c r="J99"/>
      <c r="K99"/>
      <c r="L99"/>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c r="IV99" s="80"/>
      <c r="IW99" s="80"/>
    </row>
    <row r="100" spans="1:257" s="85" customFormat="1" hidden="1">
      <c r="A100" s="71"/>
      <c r="B100" s="71"/>
      <c r="C100"/>
      <c r="D100"/>
      <c r="E100"/>
      <c r="F100"/>
      <c r="G100"/>
      <c r="H100"/>
      <c r="I100"/>
      <c r="J100"/>
      <c r="K100"/>
      <c r="L10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c r="IV100" s="80"/>
      <c r="IW100" s="80"/>
    </row>
    <row r="101" spans="1:257" s="85" customFormat="1" hidden="1">
      <c r="A101" s="71"/>
      <c r="B101" s="71"/>
      <c r="C101"/>
      <c r="D101"/>
      <c r="E101"/>
      <c r="F101"/>
      <c r="G101"/>
      <c r="H101"/>
      <c r="I101"/>
      <c r="J101"/>
      <c r="K101"/>
      <c r="L101"/>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0"/>
      <c r="FD101" s="80"/>
      <c r="FE101" s="80"/>
      <c r="FF101" s="80"/>
      <c r="FG101" s="80"/>
      <c r="FH101" s="80"/>
      <c r="FI101" s="80"/>
      <c r="FJ101" s="80"/>
      <c r="FK101" s="80"/>
      <c r="FL101" s="80"/>
      <c r="FM101" s="80"/>
      <c r="FN101" s="80"/>
      <c r="FO101" s="80"/>
      <c r="FP101" s="80"/>
      <c r="FQ101" s="80"/>
      <c r="FR101" s="80"/>
      <c r="FS101" s="80"/>
      <c r="FT101" s="80"/>
      <c r="FU101" s="80"/>
      <c r="FV101" s="80"/>
      <c r="FW101" s="80"/>
      <c r="FX101" s="80"/>
      <c r="FY101" s="80"/>
      <c r="FZ101" s="80"/>
      <c r="GA101" s="80"/>
      <c r="GB101" s="80"/>
      <c r="GC101" s="80"/>
      <c r="GD101" s="80"/>
      <c r="GE101" s="80"/>
      <c r="GF101" s="80"/>
      <c r="GG101" s="80"/>
      <c r="GH101" s="80"/>
      <c r="GI101" s="80"/>
      <c r="GJ101" s="80"/>
      <c r="GK101" s="80"/>
      <c r="GL101" s="80"/>
      <c r="GM101" s="80"/>
      <c r="GN101" s="80"/>
      <c r="GO101" s="80"/>
      <c r="GP101" s="80"/>
      <c r="GQ101" s="80"/>
      <c r="GR101" s="80"/>
      <c r="GS101" s="80"/>
      <c r="GT101" s="80"/>
      <c r="GU101" s="80"/>
      <c r="GV101" s="80"/>
      <c r="GW101" s="80"/>
      <c r="GX101" s="80"/>
      <c r="GY101" s="80"/>
      <c r="GZ101" s="80"/>
      <c r="HA101" s="80"/>
      <c r="HB101" s="80"/>
      <c r="HC101" s="80"/>
      <c r="HD101" s="80"/>
      <c r="HE101" s="80"/>
      <c r="HF101" s="80"/>
      <c r="HG101" s="80"/>
      <c r="HH101" s="80"/>
      <c r="HI101" s="80"/>
      <c r="HJ101" s="80"/>
      <c r="HK101" s="80"/>
      <c r="HL101" s="80"/>
      <c r="HM101" s="80"/>
      <c r="HN101" s="80"/>
      <c r="HO101" s="80"/>
      <c r="HP101" s="80"/>
      <c r="HQ101" s="80"/>
      <c r="HR101" s="80"/>
      <c r="HS101" s="80"/>
      <c r="HT101" s="80"/>
      <c r="HU101" s="80"/>
      <c r="HV101" s="80"/>
      <c r="HW101" s="80"/>
      <c r="HX101" s="80"/>
      <c r="HY101" s="80"/>
      <c r="HZ101" s="80"/>
      <c r="IA101" s="80"/>
      <c r="IB101" s="80"/>
      <c r="IC101" s="80"/>
      <c r="ID101" s="80"/>
      <c r="IE101" s="80"/>
      <c r="IF101" s="80"/>
      <c r="IG101" s="80"/>
      <c r="IH101" s="80"/>
      <c r="II101" s="80"/>
      <c r="IJ101" s="80"/>
      <c r="IK101" s="80"/>
      <c r="IL101" s="80"/>
      <c r="IM101" s="80"/>
      <c r="IN101" s="80"/>
      <c r="IO101" s="80"/>
      <c r="IP101" s="80"/>
      <c r="IQ101" s="80"/>
      <c r="IR101" s="80"/>
      <c r="IS101" s="80"/>
      <c r="IT101" s="80"/>
      <c r="IU101" s="80"/>
      <c r="IV101" s="80"/>
      <c r="IW101" s="80"/>
    </row>
    <row r="102" spans="1:257" s="85" customFormat="1" hidden="1">
      <c r="A102" s="71"/>
      <c r="B102" s="71"/>
      <c r="C102"/>
      <c r="D102"/>
      <c r="E102"/>
      <c r="F102"/>
      <c r="G102"/>
      <c r="H102"/>
      <c r="I102"/>
      <c r="J102"/>
      <c r="K102"/>
      <c r="L102"/>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0"/>
      <c r="FD102" s="80"/>
      <c r="FE102" s="80"/>
      <c r="FF102" s="80"/>
      <c r="FG102" s="80"/>
      <c r="FH102" s="80"/>
      <c r="FI102" s="80"/>
      <c r="FJ102" s="80"/>
      <c r="FK102" s="80"/>
      <c r="FL102" s="80"/>
      <c r="FM102" s="80"/>
      <c r="FN102" s="80"/>
      <c r="FO102" s="80"/>
      <c r="FP102" s="80"/>
      <c r="FQ102" s="80"/>
      <c r="FR102" s="80"/>
      <c r="FS102" s="80"/>
      <c r="FT102" s="80"/>
      <c r="FU102" s="80"/>
      <c r="FV102" s="80"/>
      <c r="FW102" s="80"/>
      <c r="FX102" s="80"/>
      <c r="FY102" s="80"/>
      <c r="FZ102" s="80"/>
      <c r="GA102" s="80"/>
      <c r="GB102" s="80"/>
      <c r="GC102" s="80"/>
      <c r="GD102" s="80"/>
      <c r="GE102" s="80"/>
      <c r="GF102" s="80"/>
      <c r="GG102" s="80"/>
      <c r="GH102" s="80"/>
      <c r="GI102" s="80"/>
      <c r="GJ102" s="80"/>
      <c r="GK102" s="80"/>
      <c r="GL102" s="80"/>
      <c r="GM102" s="80"/>
      <c r="GN102" s="80"/>
      <c r="GO102" s="80"/>
      <c r="GP102" s="80"/>
      <c r="GQ102" s="80"/>
      <c r="GR102" s="80"/>
      <c r="GS102" s="80"/>
      <c r="GT102" s="80"/>
      <c r="GU102" s="80"/>
      <c r="GV102" s="80"/>
      <c r="GW102" s="80"/>
      <c r="GX102" s="80"/>
      <c r="GY102" s="80"/>
      <c r="GZ102" s="80"/>
      <c r="HA102" s="80"/>
      <c r="HB102" s="80"/>
      <c r="HC102" s="80"/>
      <c r="HD102" s="80"/>
      <c r="HE102" s="80"/>
      <c r="HF102" s="80"/>
      <c r="HG102" s="80"/>
      <c r="HH102" s="80"/>
      <c r="HI102" s="80"/>
      <c r="HJ102" s="80"/>
      <c r="HK102" s="80"/>
      <c r="HL102" s="80"/>
      <c r="HM102" s="80"/>
      <c r="HN102" s="80"/>
      <c r="HO102" s="80"/>
      <c r="HP102" s="80"/>
      <c r="HQ102" s="80"/>
      <c r="HR102" s="80"/>
      <c r="HS102" s="80"/>
      <c r="HT102" s="80"/>
      <c r="HU102" s="80"/>
      <c r="HV102" s="80"/>
      <c r="HW102" s="80"/>
      <c r="HX102" s="80"/>
      <c r="HY102" s="80"/>
      <c r="HZ102" s="80"/>
      <c r="IA102" s="80"/>
      <c r="IB102" s="80"/>
      <c r="IC102" s="80"/>
      <c r="ID102" s="80"/>
      <c r="IE102" s="80"/>
      <c r="IF102" s="80"/>
      <c r="IG102" s="80"/>
      <c r="IH102" s="80"/>
      <c r="II102" s="80"/>
      <c r="IJ102" s="80"/>
      <c r="IK102" s="80"/>
      <c r="IL102" s="80"/>
      <c r="IM102" s="80"/>
      <c r="IN102" s="80"/>
      <c r="IO102" s="80"/>
      <c r="IP102" s="80"/>
      <c r="IQ102" s="80"/>
      <c r="IR102" s="80"/>
      <c r="IS102" s="80"/>
      <c r="IT102" s="80"/>
      <c r="IU102" s="80"/>
      <c r="IV102" s="80"/>
      <c r="IW102" s="80"/>
    </row>
    <row r="103" spans="1:257" s="85" customFormat="1" hidden="1">
      <c r="A103" s="71"/>
      <c r="B103" s="71"/>
      <c r="C103"/>
      <c r="D103"/>
      <c r="E103"/>
      <c r="F103"/>
      <c r="G103"/>
      <c r="H103"/>
      <c r="I103"/>
      <c r="J103"/>
      <c r="K103"/>
      <c r="L103"/>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0"/>
      <c r="FD103" s="80"/>
      <c r="FE103" s="80"/>
      <c r="FF103" s="80"/>
      <c r="FG103" s="80"/>
      <c r="FH103" s="80"/>
      <c r="FI103" s="80"/>
      <c r="FJ103" s="80"/>
      <c r="FK103" s="80"/>
      <c r="FL103" s="80"/>
      <c r="FM103" s="80"/>
      <c r="FN103" s="80"/>
      <c r="FO103" s="80"/>
      <c r="FP103" s="80"/>
      <c r="FQ103" s="80"/>
      <c r="FR103" s="80"/>
      <c r="FS103" s="80"/>
      <c r="FT103" s="80"/>
      <c r="FU103" s="80"/>
      <c r="FV103" s="80"/>
      <c r="FW103" s="80"/>
      <c r="FX103" s="80"/>
      <c r="FY103" s="80"/>
      <c r="FZ103" s="80"/>
      <c r="GA103" s="80"/>
      <c r="GB103" s="80"/>
      <c r="GC103" s="80"/>
      <c r="GD103" s="80"/>
      <c r="GE103" s="80"/>
      <c r="GF103" s="80"/>
      <c r="GG103" s="80"/>
      <c r="GH103" s="80"/>
      <c r="GI103" s="80"/>
      <c r="GJ103" s="80"/>
      <c r="GK103" s="80"/>
      <c r="GL103" s="80"/>
      <c r="GM103" s="80"/>
      <c r="GN103" s="80"/>
      <c r="GO103" s="80"/>
      <c r="GP103" s="80"/>
      <c r="GQ103" s="80"/>
      <c r="GR103" s="80"/>
      <c r="GS103" s="80"/>
      <c r="GT103" s="80"/>
      <c r="GU103" s="80"/>
      <c r="GV103" s="80"/>
      <c r="GW103" s="80"/>
      <c r="GX103" s="80"/>
      <c r="GY103" s="80"/>
      <c r="GZ103" s="80"/>
      <c r="HA103" s="80"/>
      <c r="HB103" s="80"/>
      <c r="HC103" s="80"/>
      <c r="HD103" s="80"/>
      <c r="HE103" s="80"/>
      <c r="HF103" s="80"/>
      <c r="HG103" s="80"/>
      <c r="HH103" s="80"/>
      <c r="HI103" s="80"/>
      <c r="HJ103" s="80"/>
      <c r="HK103" s="80"/>
      <c r="HL103" s="80"/>
      <c r="HM103" s="80"/>
      <c r="HN103" s="80"/>
      <c r="HO103" s="80"/>
      <c r="HP103" s="80"/>
      <c r="HQ103" s="80"/>
      <c r="HR103" s="80"/>
      <c r="HS103" s="80"/>
      <c r="HT103" s="80"/>
      <c r="HU103" s="80"/>
      <c r="HV103" s="80"/>
      <c r="HW103" s="80"/>
      <c r="HX103" s="80"/>
      <c r="HY103" s="80"/>
      <c r="HZ103" s="80"/>
      <c r="IA103" s="80"/>
      <c r="IB103" s="80"/>
      <c r="IC103" s="80"/>
      <c r="ID103" s="80"/>
      <c r="IE103" s="80"/>
      <c r="IF103" s="80"/>
      <c r="IG103" s="80"/>
      <c r="IH103" s="80"/>
      <c r="II103" s="80"/>
      <c r="IJ103" s="80"/>
      <c r="IK103" s="80"/>
      <c r="IL103" s="80"/>
      <c r="IM103" s="80"/>
      <c r="IN103" s="80"/>
      <c r="IO103" s="80"/>
      <c r="IP103" s="80"/>
      <c r="IQ103" s="80"/>
      <c r="IR103" s="80"/>
      <c r="IS103" s="80"/>
      <c r="IT103" s="80"/>
      <c r="IU103" s="80"/>
      <c r="IV103" s="80"/>
      <c r="IW103" s="80"/>
    </row>
    <row r="104" spans="1:257" s="85" customFormat="1" hidden="1">
      <c r="A104" s="71"/>
      <c r="B104" s="71"/>
      <c r="C104"/>
      <c r="D104"/>
      <c r="E104"/>
      <c r="F104"/>
      <c r="G104"/>
      <c r="H104"/>
      <c r="I104"/>
      <c r="J104"/>
      <c r="K104"/>
      <c r="L104"/>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0"/>
      <c r="FD104" s="80"/>
      <c r="FE104" s="80"/>
      <c r="FF104" s="80"/>
      <c r="FG104" s="80"/>
      <c r="FH104" s="80"/>
      <c r="FI104" s="80"/>
      <c r="FJ104" s="80"/>
      <c r="FK104" s="80"/>
      <c r="FL104" s="80"/>
      <c r="FM104" s="80"/>
      <c r="FN104" s="80"/>
      <c r="FO104" s="80"/>
      <c r="FP104" s="80"/>
      <c r="FQ104" s="80"/>
      <c r="FR104" s="80"/>
      <c r="FS104" s="80"/>
      <c r="FT104" s="80"/>
      <c r="FU104" s="80"/>
      <c r="FV104" s="80"/>
      <c r="FW104" s="80"/>
      <c r="FX104" s="80"/>
      <c r="FY104" s="80"/>
      <c r="FZ104" s="80"/>
      <c r="GA104" s="80"/>
      <c r="GB104" s="80"/>
      <c r="GC104" s="80"/>
      <c r="GD104" s="80"/>
      <c r="GE104" s="80"/>
      <c r="GF104" s="80"/>
      <c r="GG104" s="80"/>
      <c r="GH104" s="80"/>
      <c r="GI104" s="80"/>
      <c r="GJ104" s="80"/>
      <c r="GK104" s="80"/>
      <c r="GL104" s="80"/>
      <c r="GM104" s="80"/>
      <c r="GN104" s="80"/>
      <c r="GO104" s="80"/>
      <c r="GP104" s="80"/>
      <c r="GQ104" s="80"/>
      <c r="GR104" s="80"/>
      <c r="GS104" s="80"/>
      <c r="GT104" s="80"/>
      <c r="GU104" s="80"/>
      <c r="GV104" s="80"/>
      <c r="GW104" s="80"/>
      <c r="GX104" s="80"/>
      <c r="GY104" s="80"/>
      <c r="GZ104" s="80"/>
      <c r="HA104" s="80"/>
      <c r="HB104" s="80"/>
      <c r="HC104" s="80"/>
      <c r="HD104" s="80"/>
      <c r="HE104" s="80"/>
      <c r="HF104" s="80"/>
      <c r="HG104" s="80"/>
      <c r="HH104" s="80"/>
      <c r="HI104" s="80"/>
      <c r="HJ104" s="80"/>
      <c r="HK104" s="80"/>
      <c r="HL104" s="80"/>
      <c r="HM104" s="80"/>
      <c r="HN104" s="80"/>
      <c r="HO104" s="80"/>
      <c r="HP104" s="80"/>
      <c r="HQ104" s="80"/>
      <c r="HR104" s="80"/>
      <c r="HS104" s="80"/>
      <c r="HT104" s="80"/>
      <c r="HU104" s="80"/>
      <c r="HV104" s="80"/>
      <c r="HW104" s="80"/>
      <c r="HX104" s="80"/>
      <c r="HY104" s="80"/>
      <c r="HZ104" s="80"/>
      <c r="IA104" s="80"/>
      <c r="IB104" s="80"/>
      <c r="IC104" s="80"/>
      <c r="ID104" s="80"/>
      <c r="IE104" s="80"/>
      <c r="IF104" s="80"/>
      <c r="IG104" s="80"/>
      <c r="IH104" s="80"/>
      <c r="II104" s="80"/>
      <c r="IJ104" s="80"/>
      <c r="IK104" s="80"/>
      <c r="IL104" s="80"/>
      <c r="IM104" s="80"/>
      <c r="IN104" s="80"/>
      <c r="IO104" s="80"/>
      <c r="IP104" s="80"/>
      <c r="IQ104" s="80"/>
      <c r="IR104" s="80"/>
      <c r="IS104" s="80"/>
      <c r="IT104" s="80"/>
      <c r="IU104" s="80"/>
      <c r="IV104" s="80"/>
      <c r="IW104" s="80"/>
    </row>
    <row r="105" spans="1:257" s="85" customFormat="1" hidden="1">
      <c r="A105" s="71"/>
      <c r="B105" s="71"/>
      <c r="C105"/>
      <c r="D105"/>
      <c r="E105"/>
      <c r="F105"/>
      <c r="G105"/>
      <c r="H105"/>
      <c r="I105"/>
      <c r="J105"/>
      <c r="K105"/>
      <c r="L105"/>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c r="DY105" s="80"/>
      <c r="DZ105" s="80"/>
      <c r="EA105" s="80"/>
      <c r="EB105" s="80"/>
      <c r="EC105" s="80"/>
      <c r="ED105" s="80"/>
      <c r="EE105" s="80"/>
      <c r="EF105" s="80"/>
      <c r="EG105" s="80"/>
      <c r="EH105" s="80"/>
      <c r="EI105" s="80"/>
      <c r="EJ105" s="80"/>
      <c r="EK105" s="80"/>
      <c r="EL105" s="80"/>
      <c r="EM105" s="80"/>
      <c r="EN105" s="80"/>
      <c r="EO105" s="80"/>
      <c r="EP105" s="80"/>
      <c r="EQ105" s="80"/>
      <c r="ER105" s="80"/>
      <c r="ES105" s="80"/>
      <c r="ET105" s="80"/>
      <c r="EU105" s="80"/>
      <c r="EV105" s="80"/>
      <c r="EW105" s="80"/>
      <c r="EX105" s="80"/>
      <c r="EY105" s="80"/>
      <c r="EZ105" s="80"/>
      <c r="FA105" s="80"/>
      <c r="FB105" s="80"/>
      <c r="FC105" s="80"/>
      <c r="FD105" s="80"/>
      <c r="FE105" s="80"/>
      <c r="FF105" s="80"/>
      <c r="FG105" s="80"/>
      <c r="FH105" s="80"/>
      <c r="FI105" s="80"/>
      <c r="FJ105" s="80"/>
      <c r="FK105" s="80"/>
      <c r="FL105" s="80"/>
      <c r="FM105" s="80"/>
      <c r="FN105" s="80"/>
      <c r="FO105" s="80"/>
      <c r="FP105" s="80"/>
      <c r="FQ105" s="80"/>
      <c r="FR105" s="80"/>
      <c r="FS105" s="80"/>
      <c r="FT105" s="80"/>
      <c r="FU105" s="80"/>
      <c r="FV105" s="80"/>
      <c r="FW105" s="80"/>
      <c r="FX105" s="80"/>
      <c r="FY105" s="80"/>
      <c r="FZ105" s="80"/>
      <c r="GA105" s="80"/>
      <c r="GB105" s="80"/>
      <c r="GC105" s="80"/>
      <c r="GD105" s="80"/>
      <c r="GE105" s="80"/>
      <c r="GF105" s="80"/>
      <c r="GG105" s="80"/>
      <c r="GH105" s="80"/>
      <c r="GI105" s="80"/>
      <c r="GJ105" s="80"/>
      <c r="GK105" s="80"/>
      <c r="GL105" s="80"/>
      <c r="GM105" s="80"/>
      <c r="GN105" s="80"/>
      <c r="GO105" s="80"/>
      <c r="GP105" s="80"/>
      <c r="GQ105" s="80"/>
      <c r="GR105" s="80"/>
      <c r="GS105" s="80"/>
      <c r="GT105" s="80"/>
      <c r="GU105" s="80"/>
      <c r="GV105" s="80"/>
      <c r="GW105" s="80"/>
      <c r="GX105" s="80"/>
      <c r="GY105" s="80"/>
      <c r="GZ105" s="80"/>
      <c r="HA105" s="80"/>
      <c r="HB105" s="80"/>
      <c r="HC105" s="80"/>
      <c r="HD105" s="80"/>
      <c r="HE105" s="80"/>
      <c r="HF105" s="80"/>
      <c r="HG105" s="80"/>
      <c r="HH105" s="80"/>
      <c r="HI105" s="80"/>
      <c r="HJ105" s="80"/>
      <c r="HK105" s="80"/>
      <c r="HL105" s="80"/>
      <c r="HM105" s="80"/>
      <c r="HN105" s="80"/>
      <c r="HO105" s="80"/>
      <c r="HP105" s="80"/>
      <c r="HQ105" s="80"/>
      <c r="HR105" s="80"/>
      <c r="HS105" s="80"/>
      <c r="HT105" s="80"/>
      <c r="HU105" s="80"/>
      <c r="HV105" s="80"/>
      <c r="HW105" s="80"/>
      <c r="HX105" s="80"/>
      <c r="HY105" s="80"/>
      <c r="HZ105" s="80"/>
      <c r="IA105" s="80"/>
      <c r="IB105" s="80"/>
      <c r="IC105" s="80"/>
      <c r="ID105" s="80"/>
      <c r="IE105" s="80"/>
      <c r="IF105" s="80"/>
      <c r="IG105" s="80"/>
      <c r="IH105" s="80"/>
      <c r="II105" s="80"/>
      <c r="IJ105" s="80"/>
      <c r="IK105" s="80"/>
      <c r="IL105" s="80"/>
      <c r="IM105" s="80"/>
      <c r="IN105" s="80"/>
      <c r="IO105" s="80"/>
      <c r="IP105" s="80"/>
      <c r="IQ105" s="80"/>
      <c r="IR105" s="80"/>
      <c r="IS105" s="80"/>
      <c r="IT105" s="80"/>
      <c r="IU105" s="80"/>
      <c r="IV105" s="80"/>
      <c r="IW105" s="80"/>
    </row>
    <row r="106" spans="1:257" s="85" customFormat="1" hidden="1">
      <c r="A106" s="71"/>
      <c r="B106" s="71"/>
      <c r="C106"/>
      <c r="D106"/>
      <c r="E106"/>
      <c r="F106"/>
      <c r="G106"/>
      <c r="H106"/>
      <c r="I106"/>
      <c r="J106"/>
      <c r="K106"/>
      <c r="L106"/>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c r="DU106" s="80"/>
      <c r="DV106" s="80"/>
      <c r="DW106" s="80"/>
      <c r="DX106" s="80"/>
      <c r="DY106" s="80"/>
      <c r="DZ106" s="80"/>
      <c r="EA106" s="80"/>
      <c r="EB106" s="80"/>
      <c r="EC106" s="80"/>
      <c r="ED106" s="80"/>
      <c r="EE106" s="80"/>
      <c r="EF106" s="80"/>
      <c r="EG106" s="80"/>
      <c r="EH106" s="80"/>
      <c r="EI106" s="80"/>
      <c r="EJ106" s="80"/>
      <c r="EK106" s="80"/>
      <c r="EL106" s="80"/>
      <c r="EM106" s="80"/>
      <c r="EN106" s="80"/>
      <c r="EO106" s="80"/>
      <c r="EP106" s="80"/>
      <c r="EQ106" s="80"/>
      <c r="ER106" s="80"/>
      <c r="ES106" s="80"/>
      <c r="ET106" s="80"/>
      <c r="EU106" s="80"/>
      <c r="EV106" s="80"/>
      <c r="EW106" s="80"/>
      <c r="EX106" s="80"/>
      <c r="EY106" s="80"/>
      <c r="EZ106" s="80"/>
      <c r="FA106" s="80"/>
      <c r="FB106" s="80"/>
      <c r="FC106" s="80"/>
      <c r="FD106" s="80"/>
      <c r="FE106" s="80"/>
      <c r="FF106" s="80"/>
      <c r="FG106" s="80"/>
      <c r="FH106" s="80"/>
      <c r="FI106" s="80"/>
      <c r="FJ106" s="80"/>
      <c r="FK106" s="80"/>
      <c r="FL106" s="80"/>
      <c r="FM106" s="80"/>
      <c r="FN106" s="80"/>
      <c r="FO106" s="80"/>
      <c r="FP106" s="80"/>
      <c r="FQ106" s="80"/>
      <c r="FR106" s="80"/>
      <c r="FS106" s="80"/>
      <c r="FT106" s="80"/>
      <c r="FU106" s="80"/>
      <c r="FV106" s="80"/>
      <c r="FW106" s="80"/>
      <c r="FX106" s="80"/>
      <c r="FY106" s="80"/>
      <c r="FZ106" s="80"/>
      <c r="GA106" s="80"/>
      <c r="GB106" s="80"/>
      <c r="GC106" s="80"/>
      <c r="GD106" s="80"/>
      <c r="GE106" s="80"/>
      <c r="GF106" s="80"/>
      <c r="GG106" s="80"/>
      <c r="GH106" s="80"/>
      <c r="GI106" s="80"/>
      <c r="GJ106" s="80"/>
      <c r="GK106" s="80"/>
      <c r="GL106" s="80"/>
      <c r="GM106" s="80"/>
      <c r="GN106" s="80"/>
      <c r="GO106" s="80"/>
      <c r="GP106" s="80"/>
      <c r="GQ106" s="80"/>
      <c r="GR106" s="80"/>
      <c r="GS106" s="80"/>
      <c r="GT106" s="80"/>
      <c r="GU106" s="80"/>
      <c r="GV106" s="80"/>
      <c r="GW106" s="80"/>
      <c r="GX106" s="80"/>
      <c r="GY106" s="80"/>
      <c r="GZ106" s="80"/>
      <c r="HA106" s="80"/>
      <c r="HB106" s="80"/>
      <c r="HC106" s="80"/>
      <c r="HD106" s="80"/>
      <c r="HE106" s="80"/>
      <c r="HF106" s="80"/>
      <c r="HG106" s="80"/>
      <c r="HH106" s="80"/>
      <c r="HI106" s="80"/>
      <c r="HJ106" s="80"/>
      <c r="HK106" s="80"/>
      <c r="HL106" s="80"/>
      <c r="HM106" s="80"/>
      <c r="HN106" s="80"/>
      <c r="HO106" s="80"/>
      <c r="HP106" s="80"/>
      <c r="HQ106" s="80"/>
      <c r="HR106" s="80"/>
      <c r="HS106" s="80"/>
      <c r="HT106" s="80"/>
      <c r="HU106" s="80"/>
      <c r="HV106" s="80"/>
      <c r="HW106" s="80"/>
      <c r="HX106" s="80"/>
      <c r="HY106" s="80"/>
      <c r="HZ106" s="80"/>
      <c r="IA106" s="80"/>
      <c r="IB106" s="80"/>
      <c r="IC106" s="80"/>
      <c r="ID106" s="80"/>
      <c r="IE106" s="80"/>
      <c r="IF106" s="80"/>
      <c r="IG106" s="80"/>
      <c r="IH106" s="80"/>
      <c r="II106" s="80"/>
      <c r="IJ106" s="80"/>
      <c r="IK106" s="80"/>
      <c r="IL106" s="80"/>
      <c r="IM106" s="80"/>
      <c r="IN106" s="80"/>
      <c r="IO106" s="80"/>
      <c r="IP106" s="80"/>
      <c r="IQ106" s="80"/>
      <c r="IR106" s="80"/>
      <c r="IS106" s="80"/>
      <c r="IT106" s="80"/>
      <c r="IU106" s="80"/>
      <c r="IV106" s="80"/>
      <c r="IW106" s="80"/>
    </row>
    <row r="107" spans="1:257" s="85" customFormat="1" hidden="1">
      <c r="A107" s="71"/>
      <c r="B107" s="71"/>
      <c r="C107"/>
      <c r="D107"/>
      <c r="E107"/>
      <c r="F107"/>
      <c r="G107"/>
      <c r="H107"/>
      <c r="I107"/>
      <c r="J107"/>
      <c r="K107"/>
      <c r="L107"/>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0"/>
      <c r="DJ107" s="80"/>
      <c r="DK107" s="80"/>
      <c r="DL107" s="80"/>
      <c r="DM107" s="80"/>
      <c r="DN107" s="80"/>
      <c r="DO107" s="80"/>
      <c r="DP107" s="80"/>
      <c r="DQ107" s="80"/>
      <c r="DR107" s="80"/>
      <c r="DS107" s="80"/>
      <c r="DT107" s="80"/>
      <c r="DU107" s="80"/>
      <c r="DV107" s="80"/>
      <c r="DW107" s="80"/>
      <c r="DX107" s="80"/>
      <c r="DY107" s="80"/>
      <c r="DZ107" s="80"/>
      <c r="EA107" s="80"/>
      <c r="EB107" s="80"/>
      <c r="EC107" s="80"/>
      <c r="ED107" s="80"/>
      <c r="EE107" s="80"/>
      <c r="EF107" s="80"/>
      <c r="EG107" s="80"/>
      <c r="EH107" s="80"/>
      <c r="EI107" s="80"/>
      <c r="EJ107" s="80"/>
      <c r="EK107" s="80"/>
      <c r="EL107" s="80"/>
      <c r="EM107" s="80"/>
      <c r="EN107" s="80"/>
      <c r="EO107" s="80"/>
      <c r="EP107" s="80"/>
      <c r="EQ107" s="80"/>
      <c r="ER107" s="80"/>
      <c r="ES107" s="80"/>
      <c r="ET107" s="80"/>
      <c r="EU107" s="80"/>
      <c r="EV107" s="80"/>
      <c r="EW107" s="80"/>
      <c r="EX107" s="80"/>
      <c r="EY107" s="80"/>
      <c r="EZ107" s="80"/>
      <c r="FA107" s="80"/>
      <c r="FB107" s="80"/>
      <c r="FC107" s="80"/>
      <c r="FD107" s="80"/>
      <c r="FE107" s="80"/>
      <c r="FF107" s="80"/>
      <c r="FG107" s="80"/>
      <c r="FH107" s="80"/>
      <c r="FI107" s="80"/>
      <c r="FJ107" s="80"/>
      <c r="FK107" s="80"/>
      <c r="FL107" s="80"/>
      <c r="FM107" s="80"/>
      <c r="FN107" s="80"/>
      <c r="FO107" s="80"/>
      <c r="FP107" s="80"/>
      <c r="FQ107" s="80"/>
      <c r="FR107" s="80"/>
      <c r="FS107" s="80"/>
      <c r="FT107" s="80"/>
      <c r="FU107" s="80"/>
      <c r="FV107" s="80"/>
      <c r="FW107" s="80"/>
      <c r="FX107" s="80"/>
      <c r="FY107" s="80"/>
      <c r="FZ107" s="80"/>
      <c r="GA107" s="80"/>
      <c r="GB107" s="80"/>
      <c r="GC107" s="80"/>
      <c r="GD107" s="80"/>
      <c r="GE107" s="80"/>
      <c r="GF107" s="80"/>
      <c r="GG107" s="80"/>
      <c r="GH107" s="80"/>
      <c r="GI107" s="80"/>
      <c r="GJ107" s="80"/>
      <c r="GK107" s="80"/>
      <c r="GL107" s="80"/>
      <c r="GM107" s="80"/>
      <c r="GN107" s="80"/>
      <c r="GO107" s="80"/>
      <c r="GP107" s="80"/>
      <c r="GQ107" s="80"/>
      <c r="GR107" s="80"/>
      <c r="GS107" s="80"/>
      <c r="GT107" s="80"/>
      <c r="GU107" s="80"/>
      <c r="GV107" s="80"/>
      <c r="GW107" s="80"/>
      <c r="GX107" s="80"/>
      <c r="GY107" s="80"/>
      <c r="GZ107" s="80"/>
      <c r="HA107" s="80"/>
      <c r="HB107" s="80"/>
      <c r="HC107" s="80"/>
      <c r="HD107" s="80"/>
      <c r="HE107" s="80"/>
      <c r="HF107" s="80"/>
      <c r="HG107" s="80"/>
      <c r="HH107" s="80"/>
      <c r="HI107" s="80"/>
      <c r="HJ107" s="80"/>
      <c r="HK107" s="80"/>
      <c r="HL107" s="80"/>
      <c r="HM107" s="80"/>
      <c r="HN107" s="80"/>
      <c r="HO107" s="80"/>
      <c r="HP107" s="80"/>
      <c r="HQ107" s="80"/>
      <c r="HR107" s="80"/>
      <c r="HS107" s="80"/>
      <c r="HT107" s="80"/>
      <c r="HU107" s="80"/>
      <c r="HV107" s="80"/>
      <c r="HW107" s="80"/>
      <c r="HX107" s="80"/>
      <c r="HY107" s="80"/>
      <c r="HZ107" s="80"/>
      <c r="IA107" s="80"/>
      <c r="IB107" s="80"/>
      <c r="IC107" s="80"/>
      <c r="ID107" s="80"/>
      <c r="IE107" s="80"/>
      <c r="IF107" s="80"/>
      <c r="IG107" s="80"/>
      <c r="IH107" s="80"/>
      <c r="II107" s="80"/>
      <c r="IJ107" s="80"/>
      <c r="IK107" s="80"/>
      <c r="IL107" s="80"/>
      <c r="IM107" s="80"/>
      <c r="IN107" s="80"/>
      <c r="IO107" s="80"/>
      <c r="IP107" s="80"/>
      <c r="IQ107" s="80"/>
      <c r="IR107" s="80"/>
      <c r="IS107" s="80"/>
      <c r="IT107" s="80"/>
      <c r="IU107" s="80"/>
      <c r="IV107" s="80"/>
      <c r="IW107" s="80"/>
    </row>
    <row r="108" spans="1:257" s="85" customFormat="1" hidden="1">
      <c r="A108" s="71"/>
      <c r="B108" s="71"/>
      <c r="C108"/>
      <c r="D108"/>
      <c r="E108"/>
      <c r="F108"/>
      <c r="G108"/>
      <c r="H108"/>
      <c r="I108"/>
      <c r="J108"/>
      <c r="K108"/>
      <c r="L108"/>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c r="ET108" s="80"/>
      <c r="EU108" s="80"/>
      <c r="EV108" s="80"/>
      <c r="EW108" s="80"/>
      <c r="EX108" s="80"/>
      <c r="EY108" s="80"/>
      <c r="EZ108" s="80"/>
      <c r="FA108" s="80"/>
      <c r="FB108" s="80"/>
      <c r="FC108" s="80"/>
      <c r="FD108" s="80"/>
      <c r="FE108" s="80"/>
      <c r="FF108" s="80"/>
      <c r="FG108" s="80"/>
      <c r="FH108" s="80"/>
      <c r="FI108" s="80"/>
      <c r="FJ108" s="80"/>
      <c r="FK108" s="80"/>
      <c r="FL108" s="80"/>
      <c r="FM108" s="80"/>
      <c r="FN108" s="80"/>
      <c r="FO108" s="80"/>
      <c r="FP108" s="80"/>
      <c r="FQ108" s="80"/>
      <c r="FR108" s="80"/>
      <c r="FS108" s="80"/>
      <c r="FT108" s="80"/>
      <c r="FU108" s="80"/>
      <c r="FV108" s="80"/>
      <c r="FW108" s="80"/>
      <c r="FX108" s="80"/>
      <c r="FY108" s="80"/>
      <c r="FZ108" s="80"/>
      <c r="GA108" s="80"/>
      <c r="GB108" s="80"/>
      <c r="GC108" s="80"/>
      <c r="GD108" s="80"/>
      <c r="GE108" s="80"/>
      <c r="GF108" s="80"/>
      <c r="GG108" s="80"/>
      <c r="GH108" s="80"/>
      <c r="GI108" s="80"/>
      <c r="GJ108" s="80"/>
      <c r="GK108" s="80"/>
      <c r="GL108" s="80"/>
      <c r="GM108" s="80"/>
      <c r="GN108" s="80"/>
      <c r="GO108" s="80"/>
      <c r="GP108" s="80"/>
      <c r="GQ108" s="80"/>
      <c r="GR108" s="80"/>
      <c r="GS108" s="80"/>
      <c r="GT108" s="80"/>
      <c r="GU108" s="80"/>
      <c r="GV108" s="80"/>
      <c r="GW108" s="80"/>
      <c r="GX108" s="80"/>
      <c r="GY108" s="80"/>
      <c r="GZ108" s="80"/>
      <c r="HA108" s="80"/>
      <c r="HB108" s="80"/>
      <c r="HC108" s="80"/>
      <c r="HD108" s="80"/>
      <c r="HE108" s="80"/>
      <c r="HF108" s="80"/>
      <c r="HG108" s="80"/>
      <c r="HH108" s="80"/>
      <c r="HI108" s="80"/>
      <c r="HJ108" s="80"/>
      <c r="HK108" s="80"/>
      <c r="HL108" s="80"/>
      <c r="HM108" s="80"/>
      <c r="HN108" s="80"/>
      <c r="HO108" s="80"/>
      <c r="HP108" s="80"/>
      <c r="HQ108" s="80"/>
      <c r="HR108" s="80"/>
      <c r="HS108" s="80"/>
      <c r="HT108" s="80"/>
      <c r="HU108" s="80"/>
      <c r="HV108" s="80"/>
      <c r="HW108" s="80"/>
      <c r="HX108" s="80"/>
      <c r="HY108" s="80"/>
      <c r="HZ108" s="80"/>
      <c r="IA108" s="80"/>
      <c r="IB108" s="80"/>
      <c r="IC108" s="80"/>
      <c r="ID108" s="80"/>
      <c r="IE108" s="80"/>
      <c r="IF108" s="80"/>
      <c r="IG108" s="80"/>
      <c r="IH108" s="80"/>
      <c r="II108" s="80"/>
      <c r="IJ108" s="80"/>
      <c r="IK108" s="80"/>
      <c r="IL108" s="80"/>
      <c r="IM108" s="80"/>
      <c r="IN108" s="80"/>
      <c r="IO108" s="80"/>
      <c r="IP108" s="80"/>
      <c r="IQ108" s="80"/>
      <c r="IR108" s="80"/>
      <c r="IS108" s="80"/>
      <c r="IT108" s="80"/>
      <c r="IU108" s="80"/>
      <c r="IV108" s="80"/>
      <c r="IW108" s="80"/>
    </row>
    <row r="109" spans="1:257" s="85" customFormat="1" hidden="1">
      <c r="A109" s="71"/>
      <c r="B109" s="71"/>
      <c r="C109"/>
      <c r="D109"/>
      <c r="E109"/>
      <c r="F109"/>
      <c r="G109"/>
      <c r="H109"/>
      <c r="I109"/>
      <c r="J109"/>
      <c r="K109"/>
      <c r="L109"/>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c r="DU109" s="80"/>
      <c r="DV109" s="80"/>
      <c r="DW109" s="80"/>
      <c r="DX109" s="80"/>
      <c r="DY109" s="80"/>
      <c r="DZ109" s="80"/>
      <c r="EA109" s="80"/>
      <c r="EB109" s="80"/>
      <c r="EC109" s="80"/>
      <c r="ED109" s="80"/>
      <c r="EE109" s="80"/>
      <c r="EF109" s="80"/>
      <c r="EG109" s="80"/>
      <c r="EH109" s="80"/>
      <c r="EI109" s="80"/>
      <c r="EJ109" s="80"/>
      <c r="EK109" s="80"/>
      <c r="EL109" s="80"/>
      <c r="EM109" s="80"/>
      <c r="EN109" s="80"/>
      <c r="EO109" s="80"/>
      <c r="EP109" s="80"/>
      <c r="EQ109" s="80"/>
      <c r="ER109" s="80"/>
      <c r="ES109" s="80"/>
      <c r="ET109" s="80"/>
      <c r="EU109" s="80"/>
      <c r="EV109" s="80"/>
      <c r="EW109" s="80"/>
      <c r="EX109" s="80"/>
      <c r="EY109" s="80"/>
      <c r="EZ109" s="80"/>
      <c r="FA109" s="80"/>
      <c r="FB109" s="80"/>
      <c r="FC109" s="80"/>
      <c r="FD109" s="80"/>
      <c r="FE109" s="80"/>
      <c r="FF109" s="80"/>
      <c r="FG109" s="80"/>
      <c r="FH109" s="80"/>
      <c r="FI109" s="80"/>
      <c r="FJ109" s="80"/>
      <c r="FK109" s="80"/>
      <c r="FL109" s="80"/>
      <c r="FM109" s="80"/>
      <c r="FN109" s="80"/>
      <c r="FO109" s="80"/>
      <c r="FP109" s="80"/>
      <c r="FQ109" s="80"/>
      <c r="FR109" s="80"/>
      <c r="FS109" s="80"/>
      <c r="FT109" s="80"/>
      <c r="FU109" s="80"/>
      <c r="FV109" s="80"/>
      <c r="FW109" s="80"/>
      <c r="FX109" s="80"/>
      <c r="FY109" s="80"/>
      <c r="FZ109" s="80"/>
      <c r="GA109" s="80"/>
      <c r="GB109" s="80"/>
      <c r="GC109" s="80"/>
      <c r="GD109" s="80"/>
      <c r="GE109" s="80"/>
      <c r="GF109" s="80"/>
      <c r="GG109" s="80"/>
      <c r="GH109" s="80"/>
      <c r="GI109" s="80"/>
      <c r="GJ109" s="80"/>
      <c r="GK109" s="80"/>
      <c r="GL109" s="80"/>
      <c r="GM109" s="80"/>
      <c r="GN109" s="80"/>
      <c r="GO109" s="80"/>
      <c r="GP109" s="80"/>
      <c r="GQ109" s="80"/>
      <c r="GR109" s="80"/>
      <c r="GS109" s="80"/>
      <c r="GT109" s="80"/>
      <c r="GU109" s="80"/>
      <c r="GV109" s="80"/>
      <c r="GW109" s="80"/>
      <c r="GX109" s="80"/>
      <c r="GY109" s="80"/>
      <c r="GZ109" s="80"/>
      <c r="HA109" s="80"/>
      <c r="HB109" s="80"/>
      <c r="HC109" s="80"/>
      <c r="HD109" s="80"/>
      <c r="HE109" s="80"/>
      <c r="HF109" s="80"/>
      <c r="HG109" s="80"/>
      <c r="HH109" s="80"/>
      <c r="HI109" s="80"/>
      <c r="HJ109" s="80"/>
      <c r="HK109" s="80"/>
      <c r="HL109" s="80"/>
      <c r="HM109" s="80"/>
      <c r="HN109" s="80"/>
      <c r="HO109" s="80"/>
      <c r="HP109" s="80"/>
      <c r="HQ109" s="80"/>
      <c r="HR109" s="80"/>
      <c r="HS109" s="80"/>
      <c r="HT109" s="80"/>
      <c r="HU109" s="80"/>
      <c r="HV109" s="80"/>
      <c r="HW109" s="80"/>
      <c r="HX109" s="80"/>
      <c r="HY109" s="80"/>
      <c r="HZ109" s="80"/>
      <c r="IA109" s="80"/>
      <c r="IB109" s="80"/>
      <c r="IC109" s="80"/>
      <c r="ID109" s="80"/>
      <c r="IE109" s="80"/>
      <c r="IF109" s="80"/>
      <c r="IG109" s="80"/>
      <c r="IH109" s="80"/>
      <c r="II109" s="80"/>
      <c r="IJ109" s="80"/>
      <c r="IK109" s="80"/>
      <c r="IL109" s="80"/>
      <c r="IM109" s="80"/>
      <c r="IN109" s="80"/>
      <c r="IO109" s="80"/>
      <c r="IP109" s="80"/>
      <c r="IQ109" s="80"/>
      <c r="IR109" s="80"/>
      <c r="IS109" s="80"/>
      <c r="IT109" s="80"/>
      <c r="IU109" s="80"/>
      <c r="IV109" s="80"/>
      <c r="IW109" s="80"/>
    </row>
    <row r="110" spans="1:257" s="85" customFormat="1" hidden="1">
      <c r="A110" s="71"/>
      <c r="B110" s="71"/>
      <c r="C110"/>
      <c r="D110"/>
      <c r="E110"/>
      <c r="F110"/>
      <c r="G110"/>
      <c r="H110"/>
      <c r="I110"/>
      <c r="J110"/>
      <c r="K110"/>
      <c r="L11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80"/>
      <c r="DD110" s="80"/>
      <c r="DE110" s="80"/>
      <c r="DF110" s="80"/>
      <c r="DG110" s="80"/>
      <c r="DH110" s="80"/>
      <c r="DI110" s="80"/>
      <c r="DJ110" s="80"/>
      <c r="DK110" s="80"/>
      <c r="DL110" s="80"/>
      <c r="DM110" s="80"/>
      <c r="DN110" s="80"/>
      <c r="DO110" s="80"/>
      <c r="DP110" s="80"/>
      <c r="DQ110" s="80"/>
      <c r="DR110" s="80"/>
      <c r="DS110" s="80"/>
      <c r="DT110" s="80"/>
      <c r="DU110" s="80"/>
      <c r="DV110" s="80"/>
      <c r="DW110" s="80"/>
      <c r="DX110" s="80"/>
      <c r="DY110" s="80"/>
      <c r="DZ110" s="80"/>
      <c r="EA110" s="80"/>
      <c r="EB110" s="80"/>
      <c r="EC110" s="80"/>
      <c r="ED110" s="80"/>
      <c r="EE110" s="80"/>
      <c r="EF110" s="80"/>
      <c r="EG110" s="80"/>
      <c r="EH110" s="80"/>
      <c r="EI110" s="80"/>
      <c r="EJ110" s="80"/>
      <c r="EK110" s="80"/>
      <c r="EL110" s="80"/>
      <c r="EM110" s="80"/>
      <c r="EN110" s="80"/>
      <c r="EO110" s="80"/>
      <c r="EP110" s="80"/>
      <c r="EQ110" s="80"/>
      <c r="ER110" s="80"/>
      <c r="ES110" s="80"/>
      <c r="ET110" s="80"/>
      <c r="EU110" s="80"/>
      <c r="EV110" s="80"/>
      <c r="EW110" s="80"/>
      <c r="EX110" s="80"/>
      <c r="EY110" s="80"/>
      <c r="EZ110" s="80"/>
      <c r="FA110" s="80"/>
      <c r="FB110" s="80"/>
      <c r="FC110" s="80"/>
      <c r="FD110" s="80"/>
      <c r="FE110" s="80"/>
      <c r="FF110" s="80"/>
      <c r="FG110" s="80"/>
      <c r="FH110" s="80"/>
      <c r="FI110" s="80"/>
      <c r="FJ110" s="80"/>
      <c r="FK110" s="80"/>
      <c r="FL110" s="80"/>
      <c r="FM110" s="80"/>
      <c r="FN110" s="80"/>
      <c r="FO110" s="80"/>
      <c r="FP110" s="80"/>
      <c r="FQ110" s="80"/>
      <c r="FR110" s="80"/>
      <c r="FS110" s="80"/>
      <c r="FT110" s="80"/>
      <c r="FU110" s="80"/>
      <c r="FV110" s="80"/>
      <c r="FW110" s="80"/>
      <c r="FX110" s="80"/>
      <c r="FY110" s="80"/>
      <c r="FZ110" s="80"/>
      <c r="GA110" s="80"/>
      <c r="GB110" s="80"/>
      <c r="GC110" s="80"/>
      <c r="GD110" s="80"/>
      <c r="GE110" s="80"/>
      <c r="GF110" s="80"/>
      <c r="GG110" s="80"/>
      <c r="GH110" s="80"/>
      <c r="GI110" s="80"/>
      <c r="GJ110" s="80"/>
      <c r="GK110" s="80"/>
      <c r="GL110" s="80"/>
      <c r="GM110" s="80"/>
      <c r="GN110" s="80"/>
      <c r="GO110" s="80"/>
      <c r="GP110" s="80"/>
      <c r="GQ110" s="80"/>
      <c r="GR110" s="80"/>
      <c r="GS110" s="80"/>
      <c r="GT110" s="80"/>
      <c r="GU110" s="80"/>
      <c r="GV110" s="80"/>
      <c r="GW110" s="80"/>
      <c r="GX110" s="80"/>
      <c r="GY110" s="80"/>
      <c r="GZ110" s="80"/>
      <c r="HA110" s="80"/>
      <c r="HB110" s="80"/>
      <c r="HC110" s="80"/>
      <c r="HD110" s="80"/>
      <c r="HE110" s="80"/>
      <c r="HF110" s="80"/>
      <c r="HG110" s="80"/>
      <c r="HH110" s="80"/>
      <c r="HI110" s="80"/>
      <c r="HJ110" s="80"/>
      <c r="HK110" s="80"/>
      <c r="HL110" s="80"/>
      <c r="HM110" s="80"/>
      <c r="HN110" s="80"/>
      <c r="HO110" s="80"/>
      <c r="HP110" s="80"/>
      <c r="HQ110" s="80"/>
      <c r="HR110" s="80"/>
      <c r="HS110" s="80"/>
      <c r="HT110" s="80"/>
      <c r="HU110" s="80"/>
      <c r="HV110" s="80"/>
      <c r="HW110" s="80"/>
      <c r="HX110" s="80"/>
      <c r="HY110" s="80"/>
      <c r="HZ110" s="80"/>
      <c r="IA110" s="80"/>
      <c r="IB110" s="80"/>
      <c r="IC110" s="80"/>
      <c r="ID110" s="80"/>
      <c r="IE110" s="80"/>
      <c r="IF110" s="80"/>
      <c r="IG110" s="80"/>
      <c r="IH110" s="80"/>
      <c r="II110" s="80"/>
      <c r="IJ110" s="80"/>
      <c r="IK110" s="80"/>
      <c r="IL110" s="80"/>
      <c r="IM110" s="80"/>
      <c r="IN110" s="80"/>
      <c r="IO110" s="80"/>
      <c r="IP110" s="80"/>
      <c r="IQ110" s="80"/>
      <c r="IR110" s="80"/>
      <c r="IS110" s="80"/>
      <c r="IT110" s="80"/>
      <c r="IU110" s="80"/>
      <c r="IV110" s="80"/>
      <c r="IW110" s="80"/>
    </row>
    <row r="111" spans="1:257" s="85" customFormat="1" hidden="1">
      <c r="A111" s="71"/>
      <c r="B111" s="71"/>
      <c r="C111"/>
      <c r="D111"/>
      <c r="E111"/>
      <c r="F111"/>
      <c r="G111"/>
      <c r="H111"/>
      <c r="I111"/>
      <c r="J111"/>
      <c r="K111"/>
      <c r="L111"/>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80"/>
      <c r="DD111" s="80"/>
      <c r="DE111" s="80"/>
      <c r="DF111" s="80"/>
      <c r="DG111" s="80"/>
      <c r="DH111" s="80"/>
      <c r="DI111" s="80"/>
      <c r="DJ111" s="80"/>
      <c r="DK111" s="80"/>
      <c r="DL111" s="80"/>
      <c r="DM111" s="80"/>
      <c r="DN111" s="80"/>
      <c r="DO111" s="80"/>
      <c r="DP111" s="80"/>
      <c r="DQ111" s="80"/>
      <c r="DR111" s="80"/>
      <c r="DS111" s="80"/>
      <c r="DT111" s="80"/>
      <c r="DU111" s="80"/>
      <c r="DV111" s="80"/>
      <c r="DW111" s="80"/>
      <c r="DX111" s="80"/>
      <c r="DY111" s="80"/>
      <c r="DZ111" s="80"/>
      <c r="EA111" s="80"/>
      <c r="EB111" s="80"/>
      <c r="EC111" s="80"/>
      <c r="ED111" s="80"/>
      <c r="EE111" s="80"/>
      <c r="EF111" s="80"/>
      <c r="EG111" s="80"/>
      <c r="EH111" s="80"/>
      <c r="EI111" s="80"/>
      <c r="EJ111" s="80"/>
      <c r="EK111" s="80"/>
      <c r="EL111" s="80"/>
      <c r="EM111" s="80"/>
      <c r="EN111" s="80"/>
      <c r="EO111" s="80"/>
      <c r="EP111" s="80"/>
      <c r="EQ111" s="80"/>
      <c r="ER111" s="80"/>
      <c r="ES111" s="80"/>
      <c r="ET111" s="80"/>
      <c r="EU111" s="80"/>
      <c r="EV111" s="80"/>
      <c r="EW111" s="80"/>
      <c r="EX111" s="80"/>
      <c r="EY111" s="80"/>
      <c r="EZ111" s="80"/>
      <c r="FA111" s="80"/>
      <c r="FB111" s="80"/>
      <c r="FC111" s="80"/>
      <c r="FD111" s="80"/>
      <c r="FE111" s="80"/>
      <c r="FF111" s="80"/>
      <c r="FG111" s="80"/>
      <c r="FH111" s="80"/>
      <c r="FI111" s="80"/>
      <c r="FJ111" s="80"/>
      <c r="FK111" s="80"/>
      <c r="FL111" s="80"/>
      <c r="FM111" s="80"/>
      <c r="FN111" s="80"/>
      <c r="FO111" s="80"/>
      <c r="FP111" s="80"/>
      <c r="FQ111" s="80"/>
      <c r="FR111" s="80"/>
      <c r="FS111" s="80"/>
      <c r="FT111" s="80"/>
      <c r="FU111" s="80"/>
      <c r="FV111" s="80"/>
      <c r="FW111" s="80"/>
      <c r="FX111" s="80"/>
      <c r="FY111" s="80"/>
      <c r="FZ111" s="80"/>
      <c r="GA111" s="80"/>
      <c r="GB111" s="80"/>
      <c r="GC111" s="80"/>
      <c r="GD111" s="80"/>
      <c r="GE111" s="80"/>
      <c r="GF111" s="80"/>
      <c r="GG111" s="80"/>
      <c r="GH111" s="80"/>
      <c r="GI111" s="80"/>
      <c r="GJ111" s="80"/>
      <c r="GK111" s="80"/>
      <c r="GL111" s="80"/>
      <c r="GM111" s="80"/>
      <c r="GN111" s="80"/>
      <c r="GO111" s="80"/>
      <c r="GP111" s="80"/>
      <c r="GQ111" s="80"/>
      <c r="GR111" s="80"/>
      <c r="GS111" s="80"/>
      <c r="GT111" s="80"/>
      <c r="GU111" s="80"/>
      <c r="GV111" s="80"/>
      <c r="GW111" s="80"/>
      <c r="GX111" s="80"/>
      <c r="GY111" s="80"/>
      <c r="GZ111" s="80"/>
      <c r="HA111" s="80"/>
      <c r="HB111" s="80"/>
      <c r="HC111" s="80"/>
      <c r="HD111" s="80"/>
      <c r="HE111" s="80"/>
      <c r="HF111" s="80"/>
      <c r="HG111" s="80"/>
      <c r="HH111" s="80"/>
      <c r="HI111" s="80"/>
      <c r="HJ111" s="80"/>
      <c r="HK111" s="80"/>
      <c r="HL111" s="80"/>
      <c r="HM111" s="80"/>
      <c r="HN111" s="80"/>
      <c r="HO111" s="80"/>
      <c r="HP111" s="80"/>
      <c r="HQ111" s="80"/>
      <c r="HR111" s="80"/>
      <c r="HS111" s="80"/>
      <c r="HT111" s="80"/>
      <c r="HU111" s="80"/>
      <c r="HV111" s="80"/>
      <c r="HW111" s="80"/>
      <c r="HX111" s="80"/>
      <c r="HY111" s="80"/>
      <c r="HZ111" s="80"/>
      <c r="IA111" s="80"/>
      <c r="IB111" s="80"/>
      <c r="IC111" s="80"/>
      <c r="ID111" s="80"/>
      <c r="IE111" s="80"/>
      <c r="IF111" s="80"/>
      <c r="IG111" s="80"/>
      <c r="IH111" s="80"/>
      <c r="II111" s="80"/>
      <c r="IJ111" s="80"/>
      <c r="IK111" s="80"/>
      <c r="IL111" s="80"/>
      <c r="IM111" s="80"/>
      <c r="IN111" s="80"/>
      <c r="IO111" s="80"/>
      <c r="IP111" s="80"/>
      <c r="IQ111" s="80"/>
      <c r="IR111" s="80"/>
      <c r="IS111" s="80"/>
      <c r="IT111" s="80"/>
      <c r="IU111" s="80"/>
      <c r="IV111" s="80"/>
      <c r="IW111" s="80"/>
    </row>
    <row r="112" spans="1:257" s="85" customFormat="1" hidden="1">
      <c r="A112" s="80"/>
      <c r="B112" s="80"/>
      <c r="C112"/>
      <c r="D112"/>
      <c r="E112"/>
      <c r="F112"/>
      <c r="G112"/>
      <c r="H112"/>
      <c r="I112"/>
      <c r="J112"/>
      <c r="K112"/>
      <c r="L112"/>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80"/>
      <c r="DD112" s="80"/>
      <c r="DE112" s="80"/>
      <c r="DF112" s="80"/>
      <c r="DG112" s="80"/>
      <c r="DH112" s="80"/>
      <c r="DI112" s="80"/>
      <c r="DJ112" s="80"/>
      <c r="DK112" s="80"/>
      <c r="DL112" s="80"/>
      <c r="DM112" s="80"/>
      <c r="DN112" s="80"/>
      <c r="DO112" s="80"/>
      <c r="DP112" s="80"/>
      <c r="DQ112" s="80"/>
      <c r="DR112" s="80"/>
      <c r="DS112" s="80"/>
      <c r="DT112" s="80"/>
      <c r="DU112" s="80"/>
      <c r="DV112" s="80"/>
      <c r="DW112" s="80"/>
      <c r="DX112" s="80"/>
      <c r="DY112" s="80"/>
      <c r="DZ112" s="80"/>
      <c r="EA112" s="80"/>
      <c r="EB112" s="80"/>
      <c r="EC112" s="80"/>
      <c r="ED112" s="80"/>
      <c r="EE112" s="80"/>
      <c r="EF112" s="80"/>
      <c r="EG112" s="80"/>
      <c r="EH112" s="80"/>
      <c r="EI112" s="80"/>
      <c r="EJ112" s="80"/>
      <c r="EK112" s="80"/>
      <c r="EL112" s="80"/>
      <c r="EM112" s="80"/>
      <c r="EN112" s="80"/>
      <c r="EO112" s="80"/>
      <c r="EP112" s="80"/>
      <c r="EQ112" s="80"/>
      <c r="ER112" s="80"/>
      <c r="ES112" s="80"/>
      <c r="ET112" s="80"/>
      <c r="EU112" s="80"/>
      <c r="EV112" s="80"/>
      <c r="EW112" s="80"/>
      <c r="EX112" s="80"/>
      <c r="EY112" s="80"/>
      <c r="EZ112" s="80"/>
      <c r="FA112" s="80"/>
      <c r="FB112" s="80"/>
      <c r="FC112" s="80"/>
      <c r="FD112" s="80"/>
      <c r="FE112" s="80"/>
      <c r="FF112" s="80"/>
      <c r="FG112" s="80"/>
      <c r="FH112" s="80"/>
      <c r="FI112" s="80"/>
      <c r="FJ112" s="80"/>
      <c r="FK112" s="80"/>
      <c r="FL112" s="80"/>
      <c r="FM112" s="80"/>
      <c r="FN112" s="80"/>
      <c r="FO112" s="80"/>
      <c r="FP112" s="80"/>
      <c r="FQ112" s="80"/>
      <c r="FR112" s="80"/>
      <c r="FS112" s="80"/>
      <c r="FT112" s="80"/>
      <c r="FU112" s="80"/>
      <c r="FV112" s="80"/>
      <c r="FW112" s="80"/>
      <c r="FX112" s="80"/>
      <c r="FY112" s="80"/>
      <c r="FZ112" s="80"/>
      <c r="GA112" s="80"/>
      <c r="GB112" s="80"/>
      <c r="GC112" s="80"/>
      <c r="GD112" s="80"/>
      <c r="GE112" s="80"/>
      <c r="GF112" s="80"/>
      <c r="GG112" s="80"/>
      <c r="GH112" s="80"/>
      <c r="GI112" s="80"/>
      <c r="GJ112" s="80"/>
      <c r="GK112" s="80"/>
      <c r="GL112" s="80"/>
      <c r="GM112" s="80"/>
      <c r="GN112" s="80"/>
      <c r="GO112" s="80"/>
      <c r="GP112" s="80"/>
      <c r="GQ112" s="80"/>
      <c r="GR112" s="80"/>
      <c r="GS112" s="80"/>
      <c r="GT112" s="80"/>
      <c r="GU112" s="80"/>
      <c r="GV112" s="80"/>
      <c r="GW112" s="80"/>
      <c r="GX112" s="80"/>
      <c r="GY112" s="80"/>
      <c r="GZ112" s="80"/>
      <c r="HA112" s="80"/>
      <c r="HB112" s="80"/>
      <c r="HC112" s="80"/>
      <c r="HD112" s="80"/>
      <c r="HE112" s="80"/>
      <c r="HF112" s="80"/>
      <c r="HG112" s="80"/>
      <c r="HH112" s="80"/>
      <c r="HI112" s="80"/>
      <c r="HJ112" s="80"/>
      <c r="HK112" s="80"/>
      <c r="HL112" s="80"/>
      <c r="HM112" s="80"/>
      <c r="HN112" s="80"/>
      <c r="HO112" s="80"/>
      <c r="HP112" s="80"/>
      <c r="HQ112" s="80"/>
      <c r="HR112" s="80"/>
      <c r="HS112" s="80"/>
      <c r="HT112" s="80"/>
      <c r="HU112" s="80"/>
      <c r="HV112" s="80"/>
      <c r="HW112" s="80"/>
      <c r="HX112" s="80"/>
      <c r="HY112" s="80"/>
      <c r="HZ112" s="80"/>
      <c r="IA112" s="80"/>
      <c r="IB112" s="80"/>
      <c r="IC112" s="80"/>
      <c r="ID112" s="80"/>
      <c r="IE112" s="80"/>
      <c r="IF112" s="80"/>
      <c r="IG112" s="80"/>
      <c r="IH112" s="80"/>
      <c r="II112" s="80"/>
      <c r="IJ112" s="80"/>
      <c r="IK112" s="80"/>
      <c r="IL112" s="80"/>
      <c r="IM112" s="80"/>
      <c r="IN112" s="80"/>
      <c r="IO112" s="80"/>
      <c r="IP112" s="80"/>
      <c r="IQ112" s="80"/>
      <c r="IR112" s="80"/>
      <c r="IS112" s="80"/>
      <c r="IT112" s="80"/>
      <c r="IU112" s="80"/>
      <c r="IV112" s="80"/>
      <c r="IW112" s="80"/>
    </row>
    <row r="113" spans="1:257" s="85" customFormat="1" hidden="1">
      <c r="A113" s="80"/>
      <c r="B113" s="80"/>
      <c r="C113"/>
      <c r="D113"/>
      <c r="E113"/>
      <c r="F113"/>
      <c r="G113"/>
      <c r="H113"/>
      <c r="I113"/>
      <c r="J113"/>
      <c r="K113"/>
      <c r="L113"/>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80"/>
      <c r="DJ113" s="80"/>
      <c r="DK113" s="80"/>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80"/>
      <c r="EZ113" s="80"/>
      <c r="FA113" s="80"/>
      <c r="FB113" s="80"/>
      <c r="FC113" s="80"/>
      <c r="FD113" s="80"/>
      <c r="FE113" s="80"/>
      <c r="FF113" s="80"/>
      <c r="FG113" s="80"/>
      <c r="FH113" s="80"/>
      <c r="FI113" s="80"/>
      <c r="FJ113" s="80"/>
      <c r="FK113" s="80"/>
      <c r="FL113" s="80"/>
      <c r="FM113" s="80"/>
      <c r="FN113" s="80"/>
      <c r="FO113" s="80"/>
      <c r="FP113" s="80"/>
      <c r="FQ113" s="80"/>
      <c r="FR113" s="80"/>
      <c r="FS113" s="80"/>
      <c r="FT113" s="80"/>
      <c r="FU113" s="80"/>
      <c r="FV113" s="80"/>
      <c r="FW113" s="80"/>
      <c r="FX113" s="80"/>
      <c r="FY113" s="80"/>
      <c r="FZ113" s="80"/>
      <c r="GA113" s="80"/>
      <c r="GB113" s="80"/>
      <c r="GC113" s="80"/>
      <c r="GD113" s="80"/>
      <c r="GE113" s="80"/>
      <c r="GF113" s="80"/>
      <c r="GG113" s="80"/>
      <c r="GH113" s="80"/>
      <c r="GI113" s="80"/>
      <c r="GJ113" s="80"/>
      <c r="GK113" s="80"/>
      <c r="GL113" s="80"/>
      <c r="GM113" s="80"/>
      <c r="GN113" s="80"/>
      <c r="GO113" s="80"/>
      <c r="GP113" s="80"/>
      <c r="GQ113" s="80"/>
      <c r="GR113" s="80"/>
      <c r="GS113" s="80"/>
      <c r="GT113" s="80"/>
      <c r="GU113" s="80"/>
      <c r="GV113" s="80"/>
      <c r="GW113" s="80"/>
      <c r="GX113" s="80"/>
      <c r="GY113" s="80"/>
      <c r="GZ113" s="80"/>
      <c r="HA113" s="80"/>
      <c r="HB113" s="80"/>
      <c r="HC113" s="80"/>
      <c r="HD113" s="80"/>
      <c r="HE113" s="80"/>
      <c r="HF113" s="80"/>
      <c r="HG113" s="80"/>
      <c r="HH113" s="80"/>
      <c r="HI113" s="80"/>
      <c r="HJ113" s="80"/>
      <c r="HK113" s="80"/>
      <c r="HL113" s="80"/>
      <c r="HM113" s="80"/>
      <c r="HN113" s="80"/>
      <c r="HO113" s="80"/>
      <c r="HP113" s="80"/>
      <c r="HQ113" s="80"/>
      <c r="HR113" s="80"/>
      <c r="HS113" s="80"/>
      <c r="HT113" s="80"/>
      <c r="HU113" s="80"/>
      <c r="HV113" s="80"/>
      <c r="HW113" s="80"/>
      <c r="HX113" s="80"/>
      <c r="HY113" s="80"/>
      <c r="HZ113" s="80"/>
      <c r="IA113" s="80"/>
      <c r="IB113" s="80"/>
      <c r="IC113" s="80"/>
      <c r="ID113" s="80"/>
      <c r="IE113" s="80"/>
      <c r="IF113" s="80"/>
      <c r="IG113" s="80"/>
      <c r="IH113" s="80"/>
      <c r="II113" s="80"/>
      <c r="IJ113" s="80"/>
      <c r="IK113" s="80"/>
      <c r="IL113" s="80"/>
      <c r="IM113" s="80"/>
      <c r="IN113" s="80"/>
      <c r="IO113" s="80"/>
      <c r="IP113" s="80"/>
      <c r="IQ113" s="80"/>
      <c r="IR113" s="80"/>
      <c r="IS113" s="80"/>
      <c r="IT113" s="80"/>
      <c r="IU113" s="80"/>
      <c r="IV113" s="80"/>
      <c r="IW113" s="80"/>
    </row>
    <row r="114" spans="1:257" s="85" customFormat="1" hidden="1">
      <c r="A114" s="80"/>
      <c r="B114" s="80"/>
      <c r="C114"/>
      <c r="D114"/>
      <c r="E114"/>
      <c r="F114"/>
      <c r="G114"/>
      <c r="H114"/>
      <c r="I114"/>
      <c r="J114"/>
      <c r="K114"/>
      <c r="L114"/>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80"/>
      <c r="DJ114" s="80"/>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80"/>
      <c r="EZ114" s="80"/>
      <c r="FA114" s="80"/>
      <c r="FB114" s="80"/>
      <c r="FC114" s="80"/>
      <c r="FD114" s="80"/>
      <c r="FE114" s="80"/>
      <c r="FF114" s="80"/>
      <c r="FG114" s="80"/>
      <c r="FH114" s="80"/>
      <c r="FI114" s="80"/>
      <c r="FJ114" s="80"/>
      <c r="FK114" s="80"/>
      <c r="FL114" s="80"/>
      <c r="FM114" s="80"/>
      <c r="FN114" s="80"/>
      <c r="FO114" s="80"/>
      <c r="FP114" s="80"/>
      <c r="FQ114" s="80"/>
      <c r="FR114" s="80"/>
      <c r="FS114" s="80"/>
      <c r="FT114" s="80"/>
      <c r="FU114" s="80"/>
      <c r="FV114" s="80"/>
      <c r="FW114" s="80"/>
      <c r="FX114" s="80"/>
      <c r="FY114" s="80"/>
      <c r="FZ114" s="80"/>
      <c r="GA114" s="80"/>
      <c r="GB114" s="80"/>
      <c r="GC114" s="80"/>
      <c r="GD114" s="80"/>
      <c r="GE114" s="80"/>
      <c r="GF114" s="80"/>
      <c r="GG114" s="80"/>
      <c r="GH114" s="80"/>
      <c r="GI114" s="80"/>
      <c r="GJ114" s="80"/>
      <c r="GK114" s="80"/>
      <c r="GL114" s="80"/>
      <c r="GM114" s="80"/>
      <c r="GN114" s="80"/>
      <c r="GO114" s="80"/>
      <c r="GP114" s="80"/>
      <c r="GQ114" s="80"/>
      <c r="GR114" s="80"/>
      <c r="GS114" s="80"/>
      <c r="GT114" s="80"/>
      <c r="GU114" s="80"/>
      <c r="GV114" s="80"/>
      <c r="GW114" s="80"/>
      <c r="GX114" s="80"/>
      <c r="GY114" s="80"/>
      <c r="GZ114" s="80"/>
      <c r="HA114" s="80"/>
      <c r="HB114" s="80"/>
      <c r="HC114" s="80"/>
      <c r="HD114" s="80"/>
      <c r="HE114" s="80"/>
      <c r="HF114" s="80"/>
      <c r="HG114" s="80"/>
      <c r="HH114" s="80"/>
      <c r="HI114" s="80"/>
      <c r="HJ114" s="80"/>
      <c r="HK114" s="80"/>
      <c r="HL114" s="80"/>
      <c r="HM114" s="80"/>
      <c r="HN114" s="80"/>
      <c r="HO114" s="80"/>
      <c r="HP114" s="80"/>
      <c r="HQ114" s="80"/>
      <c r="HR114" s="80"/>
      <c r="HS114" s="80"/>
      <c r="HT114" s="80"/>
      <c r="HU114" s="80"/>
      <c r="HV114" s="80"/>
      <c r="HW114" s="80"/>
      <c r="HX114" s="80"/>
      <c r="HY114" s="80"/>
      <c r="HZ114" s="80"/>
      <c r="IA114" s="80"/>
      <c r="IB114" s="80"/>
      <c r="IC114" s="80"/>
      <c r="ID114" s="80"/>
      <c r="IE114" s="80"/>
      <c r="IF114" s="80"/>
      <c r="IG114" s="80"/>
      <c r="IH114" s="80"/>
      <c r="II114" s="80"/>
      <c r="IJ114" s="80"/>
      <c r="IK114" s="80"/>
      <c r="IL114" s="80"/>
      <c r="IM114" s="80"/>
      <c r="IN114" s="80"/>
      <c r="IO114" s="80"/>
      <c r="IP114" s="80"/>
      <c r="IQ114" s="80"/>
      <c r="IR114" s="80"/>
      <c r="IS114" s="80"/>
      <c r="IT114" s="80"/>
      <c r="IU114" s="80"/>
      <c r="IV114" s="80"/>
      <c r="IW114" s="80"/>
    </row>
    <row r="115" spans="1:257" s="85" customFormat="1" hidden="1">
      <c r="A115" s="80"/>
      <c r="B115" s="80"/>
      <c r="C115"/>
      <c r="D115"/>
      <c r="E115"/>
      <c r="F115"/>
      <c r="G115"/>
      <c r="H115"/>
      <c r="I115"/>
      <c r="J115"/>
      <c r="K115"/>
      <c r="L115"/>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c r="DC115" s="80"/>
      <c r="DD115" s="80"/>
      <c r="DE115" s="80"/>
      <c r="DF115" s="80"/>
      <c r="DG115" s="80"/>
      <c r="DH115" s="80"/>
      <c r="DI115" s="80"/>
      <c r="DJ115" s="80"/>
      <c r="DK115" s="80"/>
      <c r="DL115" s="80"/>
      <c r="DM115" s="80"/>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c r="FP115" s="80"/>
      <c r="FQ115" s="80"/>
      <c r="FR115" s="80"/>
      <c r="FS115" s="80"/>
      <c r="FT115" s="80"/>
      <c r="FU115" s="80"/>
      <c r="FV115" s="80"/>
      <c r="FW115" s="80"/>
      <c r="FX115" s="80"/>
      <c r="FY115" s="80"/>
      <c r="FZ115" s="80"/>
      <c r="GA115" s="80"/>
      <c r="GB115" s="80"/>
      <c r="GC115" s="80"/>
      <c r="GD115" s="80"/>
      <c r="GE115" s="80"/>
      <c r="GF115" s="80"/>
      <c r="GG115" s="80"/>
      <c r="GH115" s="80"/>
      <c r="GI115" s="80"/>
      <c r="GJ115" s="80"/>
      <c r="GK115" s="80"/>
      <c r="GL115" s="80"/>
      <c r="GM115" s="80"/>
      <c r="GN115" s="80"/>
      <c r="GO115" s="80"/>
      <c r="GP115" s="80"/>
      <c r="GQ115" s="80"/>
      <c r="GR115" s="80"/>
      <c r="GS115" s="80"/>
      <c r="GT115" s="80"/>
      <c r="GU115" s="80"/>
      <c r="GV115" s="80"/>
      <c r="GW115" s="80"/>
      <c r="GX115" s="80"/>
      <c r="GY115" s="80"/>
      <c r="GZ115" s="80"/>
      <c r="HA115" s="80"/>
      <c r="HB115" s="80"/>
      <c r="HC115" s="80"/>
      <c r="HD115" s="80"/>
      <c r="HE115" s="80"/>
      <c r="HF115" s="80"/>
      <c r="HG115" s="80"/>
      <c r="HH115" s="80"/>
      <c r="HI115" s="80"/>
      <c r="HJ115" s="80"/>
      <c r="HK115" s="80"/>
      <c r="HL115" s="80"/>
      <c r="HM115" s="80"/>
      <c r="HN115" s="80"/>
      <c r="HO115" s="80"/>
      <c r="HP115" s="80"/>
      <c r="HQ115" s="80"/>
      <c r="HR115" s="80"/>
      <c r="HS115" s="80"/>
      <c r="HT115" s="80"/>
      <c r="HU115" s="80"/>
      <c r="HV115" s="80"/>
      <c r="HW115" s="80"/>
      <c r="HX115" s="80"/>
      <c r="HY115" s="80"/>
      <c r="HZ115" s="80"/>
      <c r="IA115" s="80"/>
      <c r="IB115" s="80"/>
      <c r="IC115" s="80"/>
      <c r="ID115" s="80"/>
      <c r="IE115" s="80"/>
      <c r="IF115" s="80"/>
      <c r="IG115" s="80"/>
      <c r="IH115" s="80"/>
      <c r="II115" s="80"/>
      <c r="IJ115" s="80"/>
      <c r="IK115" s="80"/>
      <c r="IL115" s="80"/>
      <c r="IM115" s="80"/>
      <c r="IN115" s="80"/>
      <c r="IO115" s="80"/>
      <c r="IP115" s="80"/>
      <c r="IQ115" s="80"/>
      <c r="IR115" s="80"/>
      <c r="IS115" s="80"/>
      <c r="IT115" s="80"/>
      <c r="IU115" s="80"/>
      <c r="IV115" s="80"/>
      <c r="IW115" s="80"/>
    </row>
    <row r="116" spans="1:257" s="85" customFormat="1" hidden="1">
      <c r="A116" s="80"/>
      <c r="B116" s="80"/>
      <c r="C116" s="87"/>
      <c r="D116" s="87"/>
      <c r="E116" s="87"/>
      <c r="F116" s="87"/>
      <c r="G116" s="87"/>
      <c r="H116" s="87"/>
      <c r="I116" s="87"/>
      <c r="J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c r="GJ116" s="80"/>
      <c r="GK116" s="80"/>
      <c r="GL116" s="80"/>
      <c r="GM116" s="80"/>
      <c r="GN116" s="80"/>
      <c r="GO116" s="80"/>
      <c r="GP116" s="80"/>
      <c r="GQ116" s="80"/>
      <c r="GR116" s="80"/>
      <c r="GS116" s="80"/>
      <c r="GT116" s="80"/>
      <c r="GU116" s="80"/>
      <c r="GV116" s="80"/>
      <c r="GW116" s="80"/>
      <c r="GX116" s="80"/>
      <c r="GY116" s="80"/>
      <c r="GZ116" s="80"/>
      <c r="HA116" s="80"/>
      <c r="HB116" s="80"/>
      <c r="HC116" s="80"/>
      <c r="HD116" s="80"/>
      <c r="HE116" s="80"/>
      <c r="HF116" s="80"/>
      <c r="HG116" s="80"/>
      <c r="HH116" s="80"/>
      <c r="HI116" s="80"/>
      <c r="HJ116" s="80"/>
      <c r="HK116" s="80"/>
      <c r="HL116" s="80"/>
      <c r="HM116" s="80"/>
      <c r="HN116" s="80"/>
      <c r="HO116" s="80"/>
      <c r="HP116" s="80"/>
      <c r="HQ116" s="80"/>
      <c r="HR116" s="80"/>
      <c r="HS116" s="80"/>
      <c r="HT116" s="80"/>
      <c r="HU116" s="80"/>
      <c r="HV116" s="80"/>
      <c r="HW116" s="80"/>
      <c r="HX116" s="80"/>
      <c r="HY116" s="80"/>
      <c r="HZ116" s="80"/>
      <c r="IA116" s="80"/>
      <c r="IB116" s="80"/>
      <c r="IC116" s="80"/>
      <c r="ID116" s="80"/>
      <c r="IE116" s="80"/>
      <c r="IF116" s="80"/>
      <c r="IG116" s="80"/>
      <c r="IH116" s="80"/>
      <c r="II116" s="80"/>
      <c r="IJ116" s="80"/>
      <c r="IK116" s="80"/>
      <c r="IL116" s="80"/>
      <c r="IM116" s="80"/>
      <c r="IN116" s="80"/>
      <c r="IO116" s="80"/>
      <c r="IP116" s="80"/>
      <c r="IQ116" s="80"/>
      <c r="IR116" s="80"/>
      <c r="IS116" s="80"/>
      <c r="IT116" s="80"/>
      <c r="IU116" s="80"/>
      <c r="IV116" s="80"/>
      <c r="IW116" s="80"/>
    </row>
    <row r="117" spans="1:257" s="85" customFormat="1" hidden="1">
      <c r="A117" s="80"/>
      <c r="B117" s="80"/>
      <c r="C117" s="87"/>
      <c r="D117" s="87"/>
      <c r="E117" s="87"/>
      <c r="F117" s="87"/>
      <c r="G117" s="87"/>
      <c r="H117" s="87"/>
      <c r="I117" s="87"/>
      <c r="J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80"/>
      <c r="DD117" s="80"/>
      <c r="DE117" s="80"/>
      <c r="DF117" s="80"/>
      <c r="DG117" s="80"/>
      <c r="DH117" s="80"/>
      <c r="DI117" s="80"/>
      <c r="DJ117" s="80"/>
      <c r="DK117" s="80"/>
      <c r="DL117" s="80"/>
      <c r="DM117" s="80"/>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c r="FP117" s="80"/>
      <c r="FQ117" s="80"/>
      <c r="FR117" s="80"/>
      <c r="FS117" s="80"/>
      <c r="FT117" s="80"/>
      <c r="FU117" s="80"/>
      <c r="FV117" s="80"/>
      <c r="FW117" s="80"/>
      <c r="FX117" s="80"/>
      <c r="FY117" s="80"/>
      <c r="FZ117" s="80"/>
      <c r="GA117" s="80"/>
      <c r="GB117" s="80"/>
      <c r="GC117" s="80"/>
      <c r="GD117" s="80"/>
      <c r="GE117" s="80"/>
      <c r="GF117" s="80"/>
      <c r="GG117" s="80"/>
      <c r="GH117" s="80"/>
      <c r="GI117" s="80"/>
      <c r="GJ117" s="80"/>
      <c r="GK117" s="80"/>
      <c r="GL117" s="80"/>
      <c r="GM117" s="80"/>
      <c r="GN117" s="80"/>
      <c r="GO117" s="80"/>
      <c r="GP117" s="80"/>
      <c r="GQ117" s="80"/>
      <c r="GR117" s="80"/>
      <c r="GS117" s="80"/>
      <c r="GT117" s="80"/>
      <c r="GU117" s="80"/>
      <c r="GV117" s="80"/>
      <c r="GW117" s="80"/>
      <c r="GX117" s="80"/>
      <c r="GY117" s="80"/>
      <c r="GZ117" s="80"/>
      <c r="HA117" s="80"/>
      <c r="HB117" s="80"/>
      <c r="HC117" s="80"/>
      <c r="HD117" s="80"/>
      <c r="HE117" s="80"/>
      <c r="HF117" s="80"/>
      <c r="HG117" s="80"/>
      <c r="HH117" s="80"/>
      <c r="HI117" s="80"/>
      <c r="HJ117" s="80"/>
      <c r="HK117" s="80"/>
      <c r="HL117" s="80"/>
      <c r="HM117" s="80"/>
      <c r="HN117" s="80"/>
      <c r="HO117" s="80"/>
      <c r="HP117" s="80"/>
      <c r="HQ117" s="80"/>
      <c r="HR117" s="80"/>
      <c r="HS117" s="80"/>
      <c r="HT117" s="80"/>
      <c r="HU117" s="80"/>
      <c r="HV117" s="80"/>
      <c r="HW117" s="80"/>
      <c r="HX117" s="80"/>
      <c r="HY117" s="80"/>
      <c r="HZ117" s="80"/>
      <c r="IA117" s="80"/>
      <c r="IB117" s="80"/>
      <c r="IC117" s="80"/>
      <c r="ID117" s="80"/>
      <c r="IE117" s="80"/>
      <c r="IF117" s="80"/>
      <c r="IG117" s="80"/>
      <c r="IH117" s="80"/>
      <c r="II117" s="80"/>
      <c r="IJ117" s="80"/>
      <c r="IK117" s="80"/>
      <c r="IL117" s="80"/>
      <c r="IM117" s="80"/>
      <c r="IN117" s="80"/>
      <c r="IO117" s="80"/>
      <c r="IP117" s="80"/>
      <c r="IQ117" s="80"/>
      <c r="IR117" s="80"/>
      <c r="IS117" s="80"/>
      <c r="IT117" s="80"/>
      <c r="IU117" s="80"/>
      <c r="IV117" s="80"/>
      <c r="IW117" s="80"/>
    </row>
    <row r="118" spans="1:257" s="85" customFormat="1" hidden="1">
      <c r="A118" s="80"/>
      <c r="B118" s="80"/>
      <c r="C118" s="87"/>
      <c r="D118" s="87"/>
      <c r="E118" s="87"/>
      <c r="F118" s="87"/>
      <c r="G118" s="87"/>
      <c r="H118" s="87"/>
      <c r="I118" s="87"/>
      <c r="J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c r="FP118" s="80"/>
      <c r="FQ118" s="80"/>
      <c r="FR118" s="80"/>
      <c r="FS118" s="80"/>
      <c r="FT118" s="80"/>
      <c r="FU118" s="80"/>
      <c r="FV118" s="80"/>
      <c r="FW118" s="80"/>
      <c r="FX118" s="80"/>
      <c r="FY118" s="80"/>
      <c r="FZ118" s="80"/>
      <c r="GA118" s="80"/>
      <c r="GB118" s="80"/>
      <c r="GC118" s="80"/>
      <c r="GD118" s="80"/>
      <c r="GE118" s="80"/>
      <c r="GF118" s="80"/>
      <c r="GG118" s="80"/>
      <c r="GH118" s="80"/>
      <c r="GI118" s="80"/>
      <c r="GJ118" s="80"/>
      <c r="GK118" s="80"/>
      <c r="GL118" s="80"/>
      <c r="GM118" s="80"/>
      <c r="GN118" s="80"/>
      <c r="GO118" s="80"/>
      <c r="GP118" s="80"/>
      <c r="GQ118" s="80"/>
      <c r="GR118" s="80"/>
      <c r="GS118" s="80"/>
      <c r="GT118" s="80"/>
      <c r="GU118" s="80"/>
      <c r="GV118" s="80"/>
      <c r="GW118" s="80"/>
      <c r="GX118" s="80"/>
      <c r="GY118" s="80"/>
      <c r="GZ118" s="80"/>
      <c r="HA118" s="80"/>
      <c r="HB118" s="80"/>
      <c r="HC118" s="80"/>
      <c r="HD118" s="80"/>
      <c r="HE118" s="80"/>
      <c r="HF118" s="80"/>
      <c r="HG118" s="80"/>
      <c r="HH118" s="80"/>
      <c r="HI118" s="80"/>
      <c r="HJ118" s="80"/>
      <c r="HK118" s="80"/>
      <c r="HL118" s="80"/>
      <c r="HM118" s="80"/>
      <c r="HN118" s="80"/>
      <c r="HO118" s="80"/>
      <c r="HP118" s="80"/>
      <c r="HQ118" s="80"/>
      <c r="HR118" s="80"/>
      <c r="HS118" s="80"/>
      <c r="HT118" s="80"/>
      <c r="HU118" s="80"/>
      <c r="HV118" s="80"/>
      <c r="HW118" s="80"/>
      <c r="HX118" s="80"/>
      <c r="HY118" s="80"/>
      <c r="HZ118" s="80"/>
      <c r="IA118" s="80"/>
      <c r="IB118" s="80"/>
      <c r="IC118" s="80"/>
      <c r="ID118" s="80"/>
      <c r="IE118" s="80"/>
      <c r="IF118" s="80"/>
      <c r="IG118" s="80"/>
      <c r="IH118" s="80"/>
      <c r="II118" s="80"/>
      <c r="IJ118" s="80"/>
      <c r="IK118" s="80"/>
      <c r="IL118" s="80"/>
      <c r="IM118" s="80"/>
      <c r="IN118" s="80"/>
      <c r="IO118" s="80"/>
      <c r="IP118" s="80"/>
      <c r="IQ118" s="80"/>
      <c r="IR118" s="80"/>
      <c r="IS118" s="80"/>
      <c r="IT118" s="80"/>
      <c r="IU118" s="80"/>
      <c r="IV118" s="80"/>
      <c r="IW118" s="80"/>
    </row>
    <row r="119" spans="1:257" s="85" customFormat="1" hidden="1">
      <c r="A119" s="80"/>
      <c r="B119" s="80"/>
      <c r="C119" s="87"/>
      <c r="D119" s="87"/>
      <c r="E119" s="87"/>
      <c r="F119" s="87"/>
      <c r="G119" s="87"/>
      <c r="H119" s="87"/>
      <c r="I119" s="87"/>
      <c r="J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80"/>
      <c r="DD119" s="80"/>
      <c r="DE119" s="80"/>
      <c r="DF119" s="80"/>
      <c r="DG119" s="80"/>
      <c r="DH119" s="80"/>
      <c r="DI119" s="80"/>
      <c r="DJ119" s="80"/>
      <c r="DK119" s="80"/>
      <c r="DL119" s="80"/>
      <c r="DM119" s="80"/>
      <c r="DN119" s="80"/>
      <c r="DO119" s="80"/>
      <c r="DP119" s="80"/>
      <c r="DQ119" s="80"/>
      <c r="DR119" s="80"/>
      <c r="DS119" s="80"/>
      <c r="DT119" s="80"/>
      <c r="DU119" s="80"/>
      <c r="DV119" s="80"/>
      <c r="DW119" s="80"/>
      <c r="DX119" s="80"/>
      <c r="DY119" s="80"/>
      <c r="DZ119" s="80"/>
      <c r="EA119" s="80"/>
      <c r="EB119" s="80"/>
      <c r="EC119" s="80"/>
      <c r="ED119" s="80"/>
      <c r="EE119" s="80"/>
      <c r="EF119" s="80"/>
      <c r="EG119" s="80"/>
      <c r="EH119" s="80"/>
      <c r="EI119" s="80"/>
      <c r="EJ119" s="80"/>
      <c r="EK119" s="80"/>
      <c r="EL119" s="80"/>
      <c r="EM119" s="80"/>
      <c r="EN119" s="80"/>
      <c r="EO119" s="80"/>
      <c r="EP119" s="80"/>
      <c r="EQ119" s="80"/>
      <c r="ER119" s="80"/>
      <c r="ES119" s="80"/>
      <c r="ET119" s="80"/>
      <c r="EU119" s="80"/>
      <c r="EV119" s="80"/>
      <c r="EW119" s="80"/>
      <c r="EX119" s="80"/>
      <c r="EY119" s="80"/>
      <c r="EZ119" s="80"/>
      <c r="FA119" s="80"/>
      <c r="FB119" s="80"/>
      <c r="FC119" s="80"/>
      <c r="FD119" s="80"/>
      <c r="FE119" s="80"/>
      <c r="FF119" s="80"/>
      <c r="FG119" s="80"/>
      <c r="FH119" s="80"/>
      <c r="FI119" s="80"/>
      <c r="FJ119" s="80"/>
      <c r="FK119" s="80"/>
      <c r="FL119" s="80"/>
      <c r="FM119" s="80"/>
      <c r="FN119" s="80"/>
      <c r="FO119" s="80"/>
      <c r="FP119" s="80"/>
      <c r="FQ119" s="80"/>
      <c r="FR119" s="80"/>
      <c r="FS119" s="80"/>
      <c r="FT119" s="80"/>
      <c r="FU119" s="80"/>
      <c r="FV119" s="80"/>
      <c r="FW119" s="80"/>
      <c r="FX119" s="80"/>
      <c r="FY119" s="80"/>
      <c r="FZ119" s="80"/>
      <c r="GA119" s="80"/>
      <c r="GB119" s="80"/>
      <c r="GC119" s="80"/>
      <c r="GD119" s="80"/>
      <c r="GE119" s="80"/>
      <c r="GF119" s="80"/>
      <c r="GG119" s="80"/>
      <c r="GH119" s="80"/>
      <c r="GI119" s="80"/>
      <c r="GJ119" s="80"/>
      <c r="GK119" s="80"/>
      <c r="GL119" s="80"/>
      <c r="GM119" s="80"/>
      <c r="GN119" s="80"/>
      <c r="GO119" s="80"/>
      <c r="GP119" s="80"/>
      <c r="GQ119" s="80"/>
      <c r="GR119" s="80"/>
      <c r="GS119" s="80"/>
      <c r="GT119" s="80"/>
      <c r="GU119" s="80"/>
      <c r="GV119" s="80"/>
      <c r="GW119" s="80"/>
      <c r="GX119" s="80"/>
      <c r="GY119" s="80"/>
      <c r="GZ119" s="80"/>
      <c r="HA119" s="80"/>
      <c r="HB119" s="80"/>
      <c r="HC119" s="80"/>
      <c r="HD119" s="80"/>
      <c r="HE119" s="80"/>
      <c r="HF119" s="80"/>
      <c r="HG119" s="80"/>
      <c r="HH119" s="80"/>
      <c r="HI119" s="80"/>
      <c r="HJ119" s="80"/>
      <c r="HK119" s="80"/>
      <c r="HL119" s="80"/>
      <c r="HM119" s="80"/>
      <c r="HN119" s="80"/>
      <c r="HO119" s="80"/>
      <c r="HP119" s="80"/>
      <c r="HQ119" s="80"/>
      <c r="HR119" s="80"/>
      <c r="HS119" s="80"/>
      <c r="HT119" s="80"/>
      <c r="HU119" s="80"/>
      <c r="HV119" s="80"/>
      <c r="HW119" s="80"/>
      <c r="HX119" s="80"/>
      <c r="HY119" s="80"/>
      <c r="HZ119" s="80"/>
      <c r="IA119" s="80"/>
      <c r="IB119" s="80"/>
      <c r="IC119" s="80"/>
      <c r="ID119" s="80"/>
      <c r="IE119" s="80"/>
      <c r="IF119" s="80"/>
      <c r="IG119" s="80"/>
      <c r="IH119" s="80"/>
      <c r="II119" s="80"/>
      <c r="IJ119" s="80"/>
      <c r="IK119" s="80"/>
      <c r="IL119" s="80"/>
      <c r="IM119" s="80"/>
      <c r="IN119" s="80"/>
      <c r="IO119" s="80"/>
      <c r="IP119" s="80"/>
      <c r="IQ119" s="80"/>
      <c r="IR119" s="80"/>
      <c r="IS119" s="80"/>
      <c r="IT119" s="80"/>
      <c r="IU119" s="80"/>
      <c r="IV119" s="80"/>
      <c r="IW119" s="80"/>
    </row>
    <row r="120" spans="1:257" s="85" customFormat="1" hidden="1">
      <c r="A120" s="80"/>
      <c r="B120" s="80"/>
      <c r="C120" s="87"/>
      <c r="D120" s="87"/>
      <c r="E120" s="87"/>
      <c r="F120" s="87"/>
      <c r="G120" s="87"/>
      <c r="H120" s="87"/>
      <c r="I120" s="87"/>
      <c r="J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80"/>
      <c r="DD120" s="80"/>
      <c r="DE120" s="80"/>
      <c r="DF120" s="80"/>
      <c r="DG120" s="80"/>
      <c r="DH120" s="80"/>
      <c r="DI120" s="80"/>
      <c r="DJ120" s="80"/>
      <c r="DK120" s="80"/>
      <c r="DL120" s="80"/>
      <c r="DM120" s="80"/>
      <c r="DN120" s="80"/>
      <c r="DO120" s="80"/>
      <c r="DP120" s="80"/>
      <c r="DQ120" s="80"/>
      <c r="DR120" s="80"/>
      <c r="DS120" s="80"/>
      <c r="DT120" s="80"/>
      <c r="DU120" s="80"/>
      <c r="DV120" s="80"/>
      <c r="DW120" s="80"/>
      <c r="DX120" s="80"/>
      <c r="DY120" s="80"/>
      <c r="DZ120" s="80"/>
      <c r="EA120" s="80"/>
      <c r="EB120" s="80"/>
      <c r="EC120" s="80"/>
      <c r="ED120" s="80"/>
      <c r="EE120" s="80"/>
      <c r="EF120" s="80"/>
      <c r="EG120" s="80"/>
      <c r="EH120" s="80"/>
      <c r="EI120" s="80"/>
      <c r="EJ120" s="80"/>
      <c r="EK120" s="80"/>
      <c r="EL120" s="80"/>
      <c r="EM120" s="80"/>
      <c r="EN120" s="80"/>
      <c r="EO120" s="80"/>
      <c r="EP120" s="80"/>
      <c r="EQ120" s="80"/>
      <c r="ER120" s="80"/>
      <c r="ES120" s="80"/>
      <c r="ET120" s="80"/>
      <c r="EU120" s="80"/>
      <c r="EV120" s="80"/>
      <c r="EW120" s="80"/>
      <c r="EX120" s="80"/>
      <c r="EY120" s="80"/>
      <c r="EZ120" s="80"/>
      <c r="FA120" s="80"/>
      <c r="FB120" s="80"/>
      <c r="FC120" s="80"/>
      <c r="FD120" s="80"/>
      <c r="FE120" s="80"/>
      <c r="FF120" s="80"/>
      <c r="FG120" s="80"/>
      <c r="FH120" s="80"/>
      <c r="FI120" s="80"/>
      <c r="FJ120" s="80"/>
      <c r="FK120" s="80"/>
      <c r="FL120" s="80"/>
      <c r="FM120" s="80"/>
      <c r="FN120" s="80"/>
      <c r="FO120" s="80"/>
      <c r="FP120" s="80"/>
      <c r="FQ120" s="80"/>
      <c r="FR120" s="80"/>
      <c r="FS120" s="80"/>
      <c r="FT120" s="80"/>
      <c r="FU120" s="80"/>
      <c r="FV120" s="80"/>
      <c r="FW120" s="80"/>
      <c r="FX120" s="80"/>
      <c r="FY120" s="80"/>
      <c r="FZ120" s="80"/>
      <c r="GA120" s="80"/>
      <c r="GB120" s="80"/>
      <c r="GC120" s="80"/>
      <c r="GD120" s="80"/>
      <c r="GE120" s="80"/>
      <c r="GF120" s="80"/>
      <c r="GG120" s="80"/>
      <c r="GH120" s="80"/>
      <c r="GI120" s="80"/>
      <c r="GJ120" s="80"/>
      <c r="GK120" s="80"/>
      <c r="GL120" s="80"/>
      <c r="GM120" s="80"/>
      <c r="GN120" s="80"/>
      <c r="GO120" s="80"/>
      <c r="GP120" s="80"/>
      <c r="GQ120" s="80"/>
      <c r="GR120" s="80"/>
      <c r="GS120" s="80"/>
      <c r="GT120" s="80"/>
      <c r="GU120" s="80"/>
      <c r="GV120" s="80"/>
      <c r="GW120" s="80"/>
      <c r="GX120" s="80"/>
      <c r="GY120" s="80"/>
      <c r="GZ120" s="80"/>
      <c r="HA120" s="80"/>
      <c r="HB120" s="80"/>
      <c r="HC120" s="80"/>
      <c r="HD120" s="80"/>
      <c r="HE120" s="80"/>
      <c r="HF120" s="80"/>
      <c r="HG120" s="80"/>
      <c r="HH120" s="80"/>
      <c r="HI120" s="80"/>
      <c r="HJ120" s="80"/>
      <c r="HK120" s="80"/>
      <c r="HL120" s="80"/>
      <c r="HM120" s="80"/>
      <c r="HN120" s="80"/>
      <c r="HO120" s="80"/>
      <c r="HP120" s="80"/>
      <c r="HQ120" s="80"/>
      <c r="HR120" s="80"/>
      <c r="HS120" s="80"/>
      <c r="HT120" s="80"/>
      <c r="HU120" s="80"/>
      <c r="HV120" s="80"/>
      <c r="HW120" s="80"/>
      <c r="HX120" s="80"/>
      <c r="HY120" s="80"/>
      <c r="HZ120" s="80"/>
      <c r="IA120" s="80"/>
      <c r="IB120" s="80"/>
      <c r="IC120" s="80"/>
      <c r="ID120" s="80"/>
      <c r="IE120" s="80"/>
      <c r="IF120" s="80"/>
      <c r="IG120" s="80"/>
      <c r="IH120" s="80"/>
      <c r="II120" s="80"/>
      <c r="IJ120" s="80"/>
      <c r="IK120" s="80"/>
      <c r="IL120" s="80"/>
      <c r="IM120" s="80"/>
      <c r="IN120" s="80"/>
      <c r="IO120" s="80"/>
      <c r="IP120" s="80"/>
      <c r="IQ120" s="80"/>
      <c r="IR120" s="80"/>
      <c r="IS120" s="80"/>
      <c r="IT120" s="80"/>
      <c r="IU120" s="80"/>
      <c r="IV120" s="80"/>
      <c r="IW120" s="80"/>
    </row>
    <row r="121" spans="1:257" s="85" customFormat="1" hidden="1">
      <c r="A121" s="80"/>
      <c r="B121" s="80"/>
      <c r="C121" s="87"/>
      <c r="D121" s="87"/>
      <c r="E121" s="87"/>
      <c r="F121" s="87"/>
      <c r="G121" s="87"/>
      <c r="H121" s="87"/>
      <c r="I121" s="87"/>
      <c r="J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c r="DC121" s="80"/>
      <c r="DD121" s="80"/>
      <c r="DE121" s="80"/>
      <c r="DF121" s="80"/>
      <c r="DG121" s="80"/>
      <c r="DH121" s="80"/>
      <c r="DI121" s="80"/>
      <c r="DJ121" s="80"/>
      <c r="DK121" s="80"/>
      <c r="DL121" s="80"/>
      <c r="DM121" s="80"/>
      <c r="DN121" s="80"/>
      <c r="DO121" s="80"/>
      <c r="DP121" s="80"/>
      <c r="DQ121" s="80"/>
      <c r="DR121" s="80"/>
      <c r="DS121" s="80"/>
      <c r="DT121" s="80"/>
      <c r="DU121" s="80"/>
      <c r="DV121" s="80"/>
      <c r="DW121" s="80"/>
      <c r="DX121" s="80"/>
      <c r="DY121" s="80"/>
      <c r="DZ121" s="80"/>
      <c r="EA121" s="80"/>
      <c r="EB121" s="80"/>
      <c r="EC121" s="80"/>
      <c r="ED121" s="80"/>
      <c r="EE121" s="80"/>
      <c r="EF121" s="80"/>
      <c r="EG121" s="80"/>
      <c r="EH121" s="80"/>
      <c r="EI121" s="80"/>
      <c r="EJ121" s="80"/>
      <c r="EK121" s="80"/>
      <c r="EL121" s="80"/>
      <c r="EM121" s="80"/>
      <c r="EN121" s="80"/>
      <c r="EO121" s="80"/>
      <c r="EP121" s="80"/>
      <c r="EQ121" s="80"/>
      <c r="ER121" s="80"/>
      <c r="ES121" s="80"/>
      <c r="ET121" s="80"/>
      <c r="EU121" s="80"/>
      <c r="EV121" s="80"/>
      <c r="EW121" s="80"/>
      <c r="EX121" s="80"/>
      <c r="EY121" s="80"/>
      <c r="EZ121" s="80"/>
      <c r="FA121" s="80"/>
      <c r="FB121" s="80"/>
      <c r="FC121" s="80"/>
      <c r="FD121" s="80"/>
      <c r="FE121" s="80"/>
      <c r="FF121" s="80"/>
      <c r="FG121" s="80"/>
      <c r="FH121" s="80"/>
      <c r="FI121" s="80"/>
      <c r="FJ121" s="80"/>
      <c r="FK121" s="80"/>
      <c r="FL121" s="80"/>
      <c r="FM121" s="80"/>
      <c r="FN121" s="80"/>
      <c r="FO121" s="80"/>
      <c r="FP121" s="80"/>
      <c r="FQ121" s="80"/>
      <c r="FR121" s="80"/>
      <c r="FS121" s="80"/>
      <c r="FT121" s="80"/>
      <c r="FU121" s="80"/>
      <c r="FV121" s="80"/>
      <c r="FW121" s="80"/>
      <c r="FX121" s="80"/>
      <c r="FY121" s="80"/>
      <c r="FZ121" s="80"/>
      <c r="GA121" s="80"/>
      <c r="GB121" s="80"/>
      <c r="GC121" s="80"/>
      <c r="GD121" s="80"/>
      <c r="GE121" s="80"/>
      <c r="GF121" s="80"/>
      <c r="GG121" s="80"/>
      <c r="GH121" s="80"/>
      <c r="GI121" s="80"/>
      <c r="GJ121" s="80"/>
      <c r="GK121" s="80"/>
      <c r="GL121" s="80"/>
      <c r="GM121" s="80"/>
      <c r="GN121" s="80"/>
      <c r="GO121" s="80"/>
      <c r="GP121" s="80"/>
      <c r="GQ121" s="80"/>
      <c r="GR121" s="80"/>
      <c r="GS121" s="80"/>
      <c r="GT121" s="80"/>
      <c r="GU121" s="80"/>
      <c r="GV121" s="80"/>
      <c r="GW121" s="80"/>
      <c r="GX121" s="80"/>
      <c r="GY121" s="80"/>
      <c r="GZ121" s="80"/>
      <c r="HA121" s="80"/>
      <c r="HB121" s="80"/>
      <c r="HC121" s="80"/>
      <c r="HD121" s="80"/>
      <c r="HE121" s="80"/>
      <c r="HF121" s="80"/>
      <c r="HG121" s="80"/>
      <c r="HH121" s="80"/>
      <c r="HI121" s="80"/>
      <c r="HJ121" s="80"/>
      <c r="HK121" s="80"/>
      <c r="HL121" s="80"/>
      <c r="HM121" s="80"/>
      <c r="HN121" s="80"/>
      <c r="HO121" s="80"/>
      <c r="HP121" s="80"/>
      <c r="HQ121" s="80"/>
      <c r="HR121" s="80"/>
      <c r="HS121" s="80"/>
      <c r="HT121" s="80"/>
      <c r="HU121" s="80"/>
      <c r="HV121" s="80"/>
      <c r="HW121" s="80"/>
      <c r="HX121" s="80"/>
      <c r="HY121" s="80"/>
      <c r="HZ121" s="80"/>
      <c r="IA121" s="80"/>
      <c r="IB121" s="80"/>
      <c r="IC121" s="80"/>
      <c r="ID121" s="80"/>
      <c r="IE121" s="80"/>
      <c r="IF121" s="80"/>
      <c r="IG121" s="80"/>
      <c r="IH121" s="80"/>
      <c r="II121" s="80"/>
      <c r="IJ121" s="80"/>
      <c r="IK121" s="80"/>
      <c r="IL121" s="80"/>
      <c r="IM121" s="80"/>
      <c r="IN121" s="80"/>
      <c r="IO121" s="80"/>
      <c r="IP121" s="80"/>
      <c r="IQ121" s="80"/>
      <c r="IR121" s="80"/>
      <c r="IS121" s="80"/>
      <c r="IT121" s="80"/>
      <c r="IU121" s="80"/>
      <c r="IV121" s="80"/>
      <c r="IW121" s="80"/>
    </row>
    <row r="122" spans="1:257" s="85" customFormat="1" hidden="1">
      <c r="A122" s="80"/>
      <c r="B122" s="80"/>
      <c r="C122" s="87"/>
      <c r="D122" s="87"/>
      <c r="E122" s="87"/>
      <c r="F122" s="87"/>
      <c r="G122" s="87"/>
      <c r="H122" s="87"/>
      <c r="I122" s="87"/>
      <c r="J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c r="DC122" s="80"/>
      <c r="DD122" s="80"/>
      <c r="DE122" s="80"/>
      <c r="DF122" s="80"/>
      <c r="DG122" s="80"/>
      <c r="DH122" s="80"/>
      <c r="DI122" s="80"/>
      <c r="DJ122" s="80"/>
      <c r="DK122" s="80"/>
      <c r="DL122" s="80"/>
      <c r="DM122" s="80"/>
      <c r="DN122" s="80"/>
      <c r="DO122" s="80"/>
      <c r="DP122" s="80"/>
      <c r="DQ122" s="80"/>
      <c r="DR122" s="80"/>
      <c r="DS122" s="80"/>
      <c r="DT122" s="80"/>
      <c r="DU122" s="80"/>
      <c r="DV122" s="80"/>
      <c r="DW122" s="80"/>
      <c r="DX122" s="80"/>
      <c r="DY122" s="80"/>
      <c r="DZ122" s="80"/>
      <c r="EA122" s="80"/>
      <c r="EB122" s="80"/>
      <c r="EC122" s="80"/>
      <c r="ED122" s="80"/>
      <c r="EE122" s="80"/>
      <c r="EF122" s="80"/>
      <c r="EG122" s="80"/>
      <c r="EH122" s="80"/>
      <c r="EI122" s="80"/>
      <c r="EJ122" s="80"/>
      <c r="EK122" s="80"/>
      <c r="EL122" s="80"/>
      <c r="EM122" s="80"/>
      <c r="EN122" s="80"/>
      <c r="EO122" s="80"/>
      <c r="EP122" s="80"/>
      <c r="EQ122" s="80"/>
      <c r="ER122" s="80"/>
      <c r="ES122" s="80"/>
      <c r="ET122" s="80"/>
      <c r="EU122" s="80"/>
      <c r="EV122" s="80"/>
      <c r="EW122" s="80"/>
      <c r="EX122" s="80"/>
      <c r="EY122" s="80"/>
      <c r="EZ122" s="80"/>
      <c r="FA122" s="80"/>
      <c r="FB122" s="80"/>
      <c r="FC122" s="80"/>
      <c r="FD122" s="80"/>
      <c r="FE122" s="80"/>
      <c r="FF122" s="80"/>
      <c r="FG122" s="80"/>
      <c r="FH122" s="80"/>
      <c r="FI122" s="80"/>
      <c r="FJ122" s="80"/>
      <c r="FK122" s="80"/>
      <c r="FL122" s="80"/>
      <c r="FM122" s="80"/>
      <c r="FN122" s="80"/>
      <c r="FO122" s="80"/>
      <c r="FP122" s="80"/>
      <c r="FQ122" s="80"/>
      <c r="FR122" s="80"/>
      <c r="FS122" s="80"/>
      <c r="FT122" s="80"/>
      <c r="FU122" s="80"/>
      <c r="FV122" s="80"/>
      <c r="FW122" s="80"/>
      <c r="FX122" s="80"/>
      <c r="FY122" s="80"/>
      <c r="FZ122" s="80"/>
      <c r="GA122" s="80"/>
      <c r="GB122" s="80"/>
      <c r="GC122" s="80"/>
      <c r="GD122" s="80"/>
      <c r="GE122" s="80"/>
      <c r="GF122" s="80"/>
      <c r="GG122" s="80"/>
      <c r="GH122" s="80"/>
      <c r="GI122" s="80"/>
      <c r="GJ122" s="80"/>
      <c r="GK122" s="80"/>
      <c r="GL122" s="80"/>
      <c r="GM122" s="80"/>
      <c r="GN122" s="80"/>
      <c r="GO122" s="80"/>
      <c r="GP122" s="80"/>
      <c r="GQ122" s="80"/>
      <c r="GR122" s="80"/>
      <c r="GS122" s="80"/>
      <c r="GT122" s="80"/>
      <c r="GU122" s="80"/>
      <c r="GV122" s="80"/>
      <c r="GW122" s="80"/>
      <c r="GX122" s="80"/>
      <c r="GY122" s="80"/>
      <c r="GZ122" s="80"/>
      <c r="HA122" s="80"/>
      <c r="HB122" s="80"/>
      <c r="HC122" s="80"/>
      <c r="HD122" s="80"/>
      <c r="HE122" s="80"/>
      <c r="HF122" s="80"/>
      <c r="HG122" s="80"/>
      <c r="HH122" s="80"/>
      <c r="HI122" s="80"/>
      <c r="HJ122" s="80"/>
      <c r="HK122" s="80"/>
      <c r="HL122" s="80"/>
      <c r="HM122" s="80"/>
      <c r="HN122" s="80"/>
      <c r="HO122" s="80"/>
      <c r="HP122" s="80"/>
      <c r="HQ122" s="80"/>
      <c r="HR122" s="80"/>
      <c r="HS122" s="80"/>
      <c r="HT122" s="80"/>
      <c r="HU122" s="80"/>
      <c r="HV122" s="80"/>
      <c r="HW122" s="80"/>
      <c r="HX122" s="80"/>
      <c r="HY122" s="80"/>
      <c r="HZ122" s="80"/>
      <c r="IA122" s="80"/>
      <c r="IB122" s="80"/>
      <c r="IC122" s="80"/>
      <c r="ID122" s="80"/>
      <c r="IE122" s="80"/>
      <c r="IF122" s="80"/>
      <c r="IG122" s="80"/>
      <c r="IH122" s="80"/>
      <c r="II122" s="80"/>
      <c r="IJ122" s="80"/>
      <c r="IK122" s="80"/>
      <c r="IL122" s="80"/>
      <c r="IM122" s="80"/>
      <c r="IN122" s="80"/>
      <c r="IO122" s="80"/>
      <c r="IP122" s="80"/>
      <c r="IQ122" s="80"/>
      <c r="IR122" s="80"/>
      <c r="IS122" s="80"/>
      <c r="IT122" s="80"/>
      <c r="IU122" s="80"/>
      <c r="IV122" s="80"/>
      <c r="IW122" s="80"/>
    </row>
    <row r="123" spans="1:257" s="85" customFormat="1" hidden="1">
      <c r="A123" s="80"/>
      <c r="B123" s="80"/>
      <c r="C123" s="87"/>
      <c r="D123" s="87"/>
      <c r="E123" s="87"/>
      <c r="F123" s="87"/>
      <c r="G123" s="87"/>
      <c r="H123" s="87"/>
      <c r="I123" s="87"/>
      <c r="J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c r="DC123" s="80"/>
      <c r="DD123" s="80"/>
      <c r="DE123" s="80"/>
      <c r="DF123" s="80"/>
      <c r="DG123" s="80"/>
      <c r="DH123" s="80"/>
      <c r="DI123" s="80"/>
      <c r="DJ123" s="80"/>
      <c r="DK123" s="80"/>
      <c r="DL123" s="80"/>
      <c r="DM123" s="80"/>
      <c r="DN123" s="80"/>
      <c r="DO123" s="80"/>
      <c r="DP123" s="80"/>
      <c r="DQ123" s="80"/>
      <c r="DR123" s="80"/>
      <c r="DS123" s="80"/>
      <c r="DT123" s="80"/>
      <c r="DU123" s="80"/>
      <c r="DV123" s="80"/>
      <c r="DW123" s="80"/>
      <c r="DX123" s="80"/>
      <c r="DY123" s="80"/>
      <c r="DZ123" s="80"/>
      <c r="EA123" s="80"/>
      <c r="EB123" s="80"/>
      <c r="EC123" s="80"/>
      <c r="ED123" s="80"/>
      <c r="EE123" s="80"/>
      <c r="EF123" s="80"/>
      <c r="EG123" s="80"/>
      <c r="EH123" s="80"/>
      <c r="EI123" s="80"/>
      <c r="EJ123" s="80"/>
      <c r="EK123" s="80"/>
      <c r="EL123" s="80"/>
      <c r="EM123" s="80"/>
      <c r="EN123" s="80"/>
      <c r="EO123" s="80"/>
      <c r="EP123" s="80"/>
      <c r="EQ123" s="80"/>
      <c r="ER123" s="80"/>
      <c r="ES123" s="80"/>
      <c r="ET123" s="80"/>
      <c r="EU123" s="80"/>
      <c r="EV123" s="80"/>
      <c r="EW123" s="80"/>
      <c r="EX123" s="80"/>
      <c r="EY123" s="80"/>
      <c r="EZ123" s="80"/>
      <c r="FA123" s="80"/>
      <c r="FB123" s="80"/>
      <c r="FC123" s="80"/>
      <c r="FD123" s="80"/>
      <c r="FE123" s="80"/>
      <c r="FF123" s="80"/>
      <c r="FG123" s="80"/>
      <c r="FH123" s="80"/>
      <c r="FI123" s="80"/>
      <c r="FJ123" s="80"/>
      <c r="FK123" s="80"/>
      <c r="FL123" s="80"/>
      <c r="FM123" s="80"/>
      <c r="FN123" s="80"/>
      <c r="FO123" s="80"/>
      <c r="FP123" s="80"/>
      <c r="FQ123" s="80"/>
      <c r="FR123" s="80"/>
      <c r="FS123" s="80"/>
      <c r="FT123" s="80"/>
      <c r="FU123" s="80"/>
      <c r="FV123" s="80"/>
      <c r="FW123" s="80"/>
      <c r="FX123" s="80"/>
      <c r="FY123" s="80"/>
      <c r="FZ123" s="80"/>
      <c r="GA123" s="80"/>
      <c r="GB123" s="80"/>
      <c r="GC123" s="80"/>
      <c r="GD123" s="80"/>
      <c r="GE123" s="80"/>
      <c r="GF123" s="80"/>
      <c r="GG123" s="80"/>
      <c r="GH123" s="80"/>
      <c r="GI123" s="80"/>
      <c r="GJ123" s="80"/>
      <c r="GK123" s="80"/>
      <c r="GL123" s="80"/>
      <c r="GM123" s="80"/>
      <c r="GN123" s="80"/>
      <c r="GO123" s="80"/>
      <c r="GP123" s="80"/>
      <c r="GQ123" s="80"/>
      <c r="GR123" s="80"/>
      <c r="GS123" s="80"/>
      <c r="GT123" s="80"/>
      <c r="GU123" s="80"/>
      <c r="GV123" s="80"/>
      <c r="GW123" s="80"/>
      <c r="GX123" s="80"/>
      <c r="GY123" s="80"/>
      <c r="GZ123" s="80"/>
      <c r="HA123" s="80"/>
      <c r="HB123" s="80"/>
      <c r="HC123" s="80"/>
      <c r="HD123" s="80"/>
      <c r="HE123" s="80"/>
      <c r="HF123" s="80"/>
      <c r="HG123" s="80"/>
      <c r="HH123" s="80"/>
      <c r="HI123" s="80"/>
      <c r="HJ123" s="80"/>
      <c r="HK123" s="80"/>
      <c r="HL123" s="80"/>
      <c r="HM123" s="80"/>
      <c r="HN123" s="80"/>
      <c r="HO123" s="80"/>
      <c r="HP123" s="80"/>
      <c r="HQ123" s="80"/>
      <c r="HR123" s="80"/>
      <c r="HS123" s="80"/>
      <c r="HT123" s="80"/>
      <c r="HU123" s="80"/>
      <c r="HV123" s="80"/>
      <c r="HW123" s="80"/>
      <c r="HX123" s="80"/>
      <c r="HY123" s="80"/>
      <c r="HZ123" s="80"/>
      <c r="IA123" s="80"/>
      <c r="IB123" s="80"/>
      <c r="IC123" s="80"/>
      <c r="ID123" s="80"/>
      <c r="IE123" s="80"/>
      <c r="IF123" s="80"/>
      <c r="IG123" s="80"/>
      <c r="IH123" s="80"/>
      <c r="II123" s="80"/>
      <c r="IJ123" s="80"/>
      <c r="IK123" s="80"/>
      <c r="IL123" s="80"/>
      <c r="IM123" s="80"/>
      <c r="IN123" s="80"/>
      <c r="IO123" s="80"/>
      <c r="IP123" s="80"/>
      <c r="IQ123" s="80"/>
      <c r="IR123" s="80"/>
      <c r="IS123" s="80"/>
      <c r="IT123" s="80"/>
      <c r="IU123" s="80"/>
      <c r="IV123" s="80"/>
      <c r="IW123" s="80"/>
    </row>
    <row r="124" spans="1:257" s="85" customFormat="1" hidden="1">
      <c r="A124" s="80"/>
      <c r="B124" s="80"/>
      <c r="C124" s="87"/>
      <c r="D124" s="87"/>
      <c r="E124" s="87"/>
      <c r="F124" s="87"/>
      <c r="G124" s="87"/>
      <c r="H124" s="87"/>
      <c r="I124" s="87"/>
      <c r="J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c r="DC124" s="80"/>
      <c r="DD124" s="80"/>
      <c r="DE124" s="80"/>
      <c r="DF124" s="80"/>
      <c r="DG124" s="80"/>
      <c r="DH124" s="80"/>
      <c r="DI124" s="80"/>
      <c r="DJ124" s="80"/>
      <c r="DK124" s="80"/>
      <c r="DL124" s="80"/>
      <c r="DM124" s="80"/>
      <c r="DN124" s="80"/>
      <c r="DO124" s="80"/>
      <c r="DP124" s="80"/>
      <c r="DQ124" s="80"/>
      <c r="DR124" s="80"/>
      <c r="DS124" s="80"/>
      <c r="DT124" s="80"/>
      <c r="DU124" s="80"/>
      <c r="DV124" s="80"/>
      <c r="DW124" s="80"/>
      <c r="DX124" s="80"/>
      <c r="DY124" s="80"/>
      <c r="DZ124" s="80"/>
      <c r="EA124" s="80"/>
      <c r="EB124" s="80"/>
      <c r="EC124" s="80"/>
      <c r="ED124" s="80"/>
      <c r="EE124" s="80"/>
      <c r="EF124" s="80"/>
      <c r="EG124" s="80"/>
      <c r="EH124" s="80"/>
      <c r="EI124" s="80"/>
      <c r="EJ124" s="80"/>
      <c r="EK124" s="80"/>
      <c r="EL124" s="80"/>
      <c r="EM124" s="80"/>
      <c r="EN124" s="80"/>
      <c r="EO124" s="80"/>
      <c r="EP124" s="80"/>
      <c r="EQ124" s="80"/>
      <c r="ER124" s="80"/>
      <c r="ES124" s="80"/>
      <c r="ET124" s="80"/>
      <c r="EU124" s="80"/>
      <c r="EV124" s="80"/>
      <c r="EW124" s="80"/>
      <c r="EX124" s="80"/>
      <c r="EY124" s="80"/>
      <c r="EZ124" s="80"/>
      <c r="FA124" s="80"/>
      <c r="FB124" s="80"/>
      <c r="FC124" s="80"/>
      <c r="FD124" s="80"/>
      <c r="FE124" s="80"/>
      <c r="FF124" s="80"/>
      <c r="FG124" s="80"/>
      <c r="FH124" s="80"/>
      <c r="FI124" s="80"/>
      <c r="FJ124" s="80"/>
      <c r="FK124" s="80"/>
      <c r="FL124" s="80"/>
      <c r="FM124" s="80"/>
      <c r="FN124" s="80"/>
      <c r="FO124" s="80"/>
      <c r="FP124" s="80"/>
      <c r="FQ124" s="80"/>
      <c r="FR124" s="80"/>
      <c r="FS124" s="80"/>
      <c r="FT124" s="80"/>
      <c r="FU124" s="80"/>
      <c r="FV124" s="80"/>
      <c r="FW124" s="80"/>
      <c r="FX124" s="80"/>
      <c r="FY124" s="80"/>
      <c r="FZ124" s="80"/>
      <c r="GA124" s="80"/>
      <c r="GB124" s="80"/>
      <c r="GC124" s="80"/>
      <c r="GD124" s="80"/>
      <c r="GE124" s="80"/>
      <c r="GF124" s="80"/>
      <c r="GG124" s="80"/>
      <c r="GH124" s="80"/>
      <c r="GI124" s="80"/>
      <c r="GJ124" s="80"/>
      <c r="GK124" s="80"/>
      <c r="GL124" s="80"/>
      <c r="GM124" s="80"/>
      <c r="GN124" s="80"/>
      <c r="GO124" s="80"/>
      <c r="GP124" s="80"/>
      <c r="GQ124" s="80"/>
      <c r="GR124" s="80"/>
      <c r="GS124" s="80"/>
      <c r="GT124" s="80"/>
      <c r="GU124" s="80"/>
      <c r="GV124" s="80"/>
      <c r="GW124" s="80"/>
      <c r="GX124" s="80"/>
      <c r="GY124" s="80"/>
      <c r="GZ124" s="80"/>
      <c r="HA124" s="80"/>
      <c r="HB124" s="80"/>
      <c r="HC124" s="80"/>
      <c r="HD124" s="80"/>
      <c r="HE124" s="80"/>
      <c r="HF124" s="80"/>
      <c r="HG124" s="80"/>
      <c r="HH124" s="80"/>
      <c r="HI124" s="80"/>
      <c r="HJ124" s="80"/>
      <c r="HK124" s="80"/>
      <c r="HL124" s="80"/>
      <c r="HM124" s="80"/>
      <c r="HN124" s="80"/>
      <c r="HO124" s="80"/>
      <c r="HP124" s="80"/>
      <c r="HQ124" s="80"/>
      <c r="HR124" s="80"/>
      <c r="HS124" s="80"/>
      <c r="HT124" s="80"/>
      <c r="HU124" s="80"/>
      <c r="HV124" s="80"/>
      <c r="HW124" s="80"/>
      <c r="HX124" s="80"/>
      <c r="HY124" s="80"/>
      <c r="HZ124" s="80"/>
      <c r="IA124" s="80"/>
      <c r="IB124" s="80"/>
      <c r="IC124" s="80"/>
      <c r="ID124" s="80"/>
      <c r="IE124" s="80"/>
      <c r="IF124" s="80"/>
      <c r="IG124" s="80"/>
      <c r="IH124" s="80"/>
      <c r="II124" s="80"/>
      <c r="IJ124" s="80"/>
      <c r="IK124" s="80"/>
      <c r="IL124" s="80"/>
      <c r="IM124" s="80"/>
      <c r="IN124" s="80"/>
      <c r="IO124" s="80"/>
      <c r="IP124" s="80"/>
      <c r="IQ124" s="80"/>
      <c r="IR124" s="80"/>
      <c r="IS124" s="80"/>
      <c r="IT124" s="80"/>
      <c r="IU124" s="80"/>
      <c r="IV124" s="80"/>
      <c r="IW124" s="80"/>
    </row>
    <row r="125" spans="1:257" s="85" customFormat="1" hidden="1">
      <c r="A125" s="80"/>
      <c r="B125" s="80"/>
      <c r="C125" s="87"/>
      <c r="D125" s="87"/>
      <c r="E125" s="87"/>
      <c r="F125" s="87"/>
      <c r="G125" s="87"/>
      <c r="H125" s="87"/>
      <c r="I125" s="87"/>
      <c r="J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80"/>
      <c r="BT125" s="80"/>
      <c r="BU125" s="80"/>
      <c r="BV125" s="80"/>
      <c r="BW125" s="80"/>
      <c r="BX125" s="80"/>
      <c r="BY125" s="80"/>
      <c r="BZ125" s="80"/>
      <c r="CA125" s="80"/>
      <c r="CB125" s="80"/>
      <c r="CC125" s="80"/>
      <c r="CD125" s="80"/>
      <c r="CE125" s="80"/>
      <c r="CF125" s="80"/>
      <c r="CG125" s="80"/>
      <c r="CH125" s="80"/>
      <c r="CI125" s="80"/>
      <c r="CJ125" s="80"/>
      <c r="CK125" s="80"/>
      <c r="CL125" s="80"/>
      <c r="CM125" s="80"/>
      <c r="CN125" s="80"/>
      <c r="CO125" s="80"/>
      <c r="CP125" s="80"/>
      <c r="CQ125" s="80"/>
      <c r="CR125" s="80"/>
      <c r="CS125" s="80"/>
      <c r="CT125" s="80"/>
      <c r="CU125" s="80"/>
      <c r="CV125" s="80"/>
      <c r="CW125" s="80"/>
      <c r="CX125" s="80"/>
      <c r="CY125" s="80"/>
      <c r="CZ125" s="80"/>
      <c r="DA125" s="80"/>
      <c r="DB125" s="80"/>
      <c r="DC125" s="80"/>
      <c r="DD125" s="80"/>
      <c r="DE125" s="80"/>
      <c r="DF125" s="80"/>
      <c r="DG125" s="80"/>
      <c r="DH125" s="80"/>
      <c r="DI125" s="80"/>
      <c r="DJ125" s="80"/>
      <c r="DK125" s="80"/>
      <c r="DL125" s="80"/>
      <c r="DM125" s="80"/>
      <c r="DN125" s="80"/>
      <c r="DO125" s="80"/>
      <c r="DP125" s="80"/>
      <c r="DQ125" s="80"/>
      <c r="DR125" s="80"/>
      <c r="DS125" s="80"/>
      <c r="DT125" s="80"/>
      <c r="DU125" s="80"/>
      <c r="DV125" s="80"/>
      <c r="DW125" s="80"/>
      <c r="DX125" s="80"/>
      <c r="DY125" s="80"/>
      <c r="DZ125" s="80"/>
      <c r="EA125" s="80"/>
      <c r="EB125" s="80"/>
      <c r="EC125" s="80"/>
      <c r="ED125" s="80"/>
      <c r="EE125" s="80"/>
      <c r="EF125" s="80"/>
      <c r="EG125" s="80"/>
      <c r="EH125" s="80"/>
      <c r="EI125" s="80"/>
      <c r="EJ125" s="80"/>
      <c r="EK125" s="80"/>
      <c r="EL125" s="80"/>
      <c r="EM125" s="80"/>
      <c r="EN125" s="80"/>
      <c r="EO125" s="80"/>
      <c r="EP125" s="80"/>
      <c r="EQ125" s="80"/>
      <c r="ER125" s="80"/>
      <c r="ES125" s="80"/>
      <c r="ET125" s="80"/>
      <c r="EU125" s="80"/>
      <c r="EV125" s="80"/>
      <c r="EW125" s="80"/>
      <c r="EX125" s="80"/>
      <c r="EY125" s="80"/>
      <c r="EZ125" s="80"/>
      <c r="FA125" s="80"/>
      <c r="FB125" s="80"/>
      <c r="FC125" s="80"/>
      <c r="FD125" s="80"/>
      <c r="FE125" s="80"/>
      <c r="FF125" s="80"/>
      <c r="FG125" s="80"/>
      <c r="FH125" s="80"/>
      <c r="FI125" s="80"/>
      <c r="FJ125" s="80"/>
      <c r="FK125" s="80"/>
      <c r="FL125" s="80"/>
      <c r="FM125" s="80"/>
      <c r="FN125" s="80"/>
      <c r="FO125" s="80"/>
      <c r="FP125" s="80"/>
      <c r="FQ125" s="80"/>
      <c r="FR125" s="80"/>
      <c r="FS125" s="80"/>
      <c r="FT125" s="80"/>
      <c r="FU125" s="80"/>
      <c r="FV125" s="80"/>
      <c r="FW125" s="80"/>
      <c r="FX125" s="80"/>
      <c r="FY125" s="80"/>
      <c r="FZ125" s="80"/>
      <c r="GA125" s="80"/>
      <c r="GB125" s="80"/>
      <c r="GC125" s="80"/>
      <c r="GD125" s="80"/>
      <c r="GE125" s="80"/>
      <c r="GF125" s="80"/>
      <c r="GG125" s="80"/>
      <c r="GH125" s="80"/>
      <c r="GI125" s="80"/>
      <c r="GJ125" s="80"/>
      <c r="GK125" s="80"/>
      <c r="GL125" s="80"/>
      <c r="GM125" s="80"/>
      <c r="GN125" s="80"/>
      <c r="GO125" s="80"/>
      <c r="GP125" s="80"/>
      <c r="GQ125" s="80"/>
      <c r="GR125" s="80"/>
      <c r="GS125" s="80"/>
      <c r="GT125" s="80"/>
      <c r="GU125" s="80"/>
      <c r="GV125" s="80"/>
      <c r="GW125" s="80"/>
      <c r="GX125" s="80"/>
      <c r="GY125" s="80"/>
      <c r="GZ125" s="80"/>
      <c r="HA125" s="80"/>
      <c r="HB125" s="80"/>
      <c r="HC125" s="80"/>
      <c r="HD125" s="80"/>
      <c r="HE125" s="80"/>
      <c r="HF125" s="80"/>
      <c r="HG125" s="80"/>
      <c r="HH125" s="80"/>
      <c r="HI125" s="80"/>
      <c r="HJ125" s="80"/>
      <c r="HK125" s="80"/>
      <c r="HL125" s="80"/>
      <c r="HM125" s="80"/>
      <c r="HN125" s="80"/>
      <c r="HO125" s="80"/>
      <c r="HP125" s="80"/>
      <c r="HQ125" s="80"/>
      <c r="HR125" s="80"/>
      <c r="HS125" s="80"/>
      <c r="HT125" s="80"/>
      <c r="HU125" s="80"/>
      <c r="HV125" s="80"/>
      <c r="HW125" s="80"/>
      <c r="HX125" s="80"/>
      <c r="HY125" s="80"/>
      <c r="HZ125" s="80"/>
      <c r="IA125" s="80"/>
      <c r="IB125" s="80"/>
      <c r="IC125" s="80"/>
      <c r="ID125" s="80"/>
      <c r="IE125" s="80"/>
      <c r="IF125" s="80"/>
      <c r="IG125" s="80"/>
      <c r="IH125" s="80"/>
      <c r="II125" s="80"/>
      <c r="IJ125" s="80"/>
      <c r="IK125" s="80"/>
      <c r="IL125" s="80"/>
      <c r="IM125" s="80"/>
      <c r="IN125" s="80"/>
      <c r="IO125" s="80"/>
      <c r="IP125" s="80"/>
      <c r="IQ125" s="80"/>
      <c r="IR125" s="80"/>
      <c r="IS125" s="80"/>
      <c r="IT125" s="80"/>
      <c r="IU125" s="80"/>
      <c r="IV125" s="80"/>
      <c r="IW125" s="80"/>
    </row>
    <row r="129" spans="3:9"/>
    <row r="140" spans="3:9" hidden="1">
      <c r="C140" s="87"/>
      <c r="D140" s="87"/>
      <c r="E140" s="87"/>
      <c r="F140" s="87"/>
      <c r="G140" s="87"/>
      <c r="H140" s="87"/>
      <c r="I140" s="87"/>
    </row>
    <row r="141" spans="3:9" hidden="1">
      <c r="C141" s="87"/>
      <c r="D141" s="87"/>
      <c r="E141" s="87"/>
      <c r="F141" s="87"/>
      <c r="G141" s="87"/>
      <c r="H141" s="87"/>
      <c r="I141" s="87"/>
    </row>
    <row r="142" spans="3:9" hidden="1">
      <c r="C142" s="87"/>
      <c r="D142" s="87"/>
      <c r="E142" s="87"/>
      <c r="F142" s="87"/>
      <c r="G142" s="87"/>
      <c r="H142" s="87"/>
      <c r="I142" s="87"/>
    </row>
    <row r="143" spans="3:9" hidden="1">
      <c r="C143" s="87"/>
      <c r="D143" s="87"/>
      <c r="E143" s="87"/>
      <c r="F143" s="87"/>
      <c r="G143" s="87"/>
      <c r="H143" s="87"/>
      <c r="I143" s="87"/>
    </row>
    <row r="144" spans="3:9" hidden="1">
      <c r="C144" s="87"/>
      <c r="D144" s="87"/>
      <c r="E144" s="87"/>
      <c r="F144" s="87"/>
      <c r="G144" s="87"/>
      <c r="H144" s="87"/>
      <c r="I144" s="87"/>
    </row>
    <row r="145" spans="3:9" hidden="1">
      <c r="C145" s="87"/>
      <c r="D145" s="87"/>
      <c r="E145" s="87"/>
      <c r="F145" s="87"/>
      <c r="G145" s="87"/>
      <c r="H145" s="87"/>
      <c r="I145" s="87"/>
    </row>
  </sheetData>
  <sheetProtection algorithmName="SHA-512" hashValue="5OHSwKPqOimSFeKaja0SZtH7OmLNTyqC9Wf6XkCl+sjdB9HXvnEfqJjG888pKqcB3bg/d9cIn4H5D/Wp3vbUNA==" saltValue="SrSVgPubDK17EwthQjR1hg==" spinCount="100000" sheet="1" objects="1" scenarios="1" selectLockedCells="1"/>
  <mergeCells count="25">
    <mergeCell ref="F53:I57"/>
    <mergeCell ref="G11:H11"/>
    <mergeCell ref="H22:I22"/>
    <mergeCell ref="H20:I20"/>
    <mergeCell ref="H18:I18"/>
    <mergeCell ref="D41:H41"/>
    <mergeCell ref="D38:H38"/>
    <mergeCell ref="D40:F40"/>
    <mergeCell ref="D36:F36"/>
    <mergeCell ref="D35:F35"/>
    <mergeCell ref="D34:F34"/>
    <mergeCell ref="H26:I26"/>
    <mergeCell ref="D33:F33"/>
    <mergeCell ref="D32:F32"/>
    <mergeCell ref="D31:F31"/>
    <mergeCell ref="D30:F30"/>
    <mergeCell ref="H24:I24"/>
    <mergeCell ref="D39:H39"/>
    <mergeCell ref="G9:H9"/>
    <mergeCell ref="G16:H16"/>
    <mergeCell ref="G15:H15"/>
    <mergeCell ref="G14:H14"/>
    <mergeCell ref="G13:H13"/>
    <mergeCell ref="G12:H12"/>
    <mergeCell ref="G10:H10"/>
  </mergeCells>
  <conditionalFormatting sqref="D20:E20 D22:E22 D24:E24">
    <cfRule type="iconSet" priority="8">
      <iconSet>
        <cfvo type="percent" val="0"/>
        <cfvo type="num" val="0" gte="0"/>
        <cfvo type="num" val="0"/>
      </iconSet>
    </cfRule>
  </conditionalFormatting>
  <conditionalFormatting sqref="D26:E26">
    <cfRule type="iconSet" priority="3">
      <iconSet>
        <cfvo type="percent" val="0"/>
        <cfvo type="num" val="0" gte="0"/>
        <cfvo type="num" val="0"/>
      </iconSet>
    </cfRule>
  </conditionalFormatting>
  <conditionalFormatting sqref="G20 G22 G24">
    <cfRule type="iconSet" priority="7">
      <iconSet>
        <cfvo type="percent" val="0"/>
        <cfvo type="num" val="0" gte="0"/>
        <cfvo type="num" val="0"/>
      </iconSet>
    </cfRule>
  </conditionalFormatting>
  <conditionalFormatting sqref="G26">
    <cfRule type="iconSet" priority="2">
      <iconSet>
        <cfvo type="percent" val="0"/>
        <cfvo type="num" val="0" gte="0"/>
        <cfvo type="num" val="0"/>
      </iconSet>
    </cfRule>
  </conditionalFormatting>
  <conditionalFormatting sqref="H20">
    <cfRule type="iconSet" priority="6">
      <iconSet>
        <cfvo type="percent" val="0"/>
        <cfvo type="num" val="0" gte="0"/>
        <cfvo type="num" val="0"/>
      </iconSet>
    </cfRule>
  </conditionalFormatting>
  <conditionalFormatting sqref="H22">
    <cfRule type="iconSet" priority="5">
      <iconSet>
        <cfvo type="percent" val="0"/>
        <cfvo type="num" val="0" gte="0"/>
        <cfvo type="num" val="0"/>
      </iconSet>
    </cfRule>
  </conditionalFormatting>
  <conditionalFormatting sqref="H24">
    <cfRule type="iconSet" priority="4">
      <iconSet>
        <cfvo type="percent" val="0"/>
        <cfvo type="num" val="0" gte="0"/>
        <cfvo type="num" val="0"/>
      </iconSet>
    </cfRule>
  </conditionalFormatting>
  <conditionalFormatting sqref="H26">
    <cfRule type="iconSet" priority="1">
      <iconSet>
        <cfvo type="percent" val="0"/>
        <cfvo type="num" val="0" gte="0"/>
        <cfvo type="num" val="0"/>
      </iconSet>
    </cfRule>
  </conditionalFormatting>
  <hyperlinks>
    <hyperlink ref="C70" r:id="rId1" xr:uid="{00000000-0004-0000-0000-000000000000}"/>
  </hyperlinks>
  <printOptions horizontalCentered="1"/>
  <pageMargins left="0.2" right="0.2" top="0.25" bottom="0.25" header="0.5" footer="0.5"/>
  <pageSetup scale="61" orientation="portrait" r:id="rId2"/>
  <headerFooter alignWithMargins="0"/>
  <ignoredErrors>
    <ignoredError sqref="D21:G21 F20 D23:G23 F22 F24 H21:I21 I20 H23:I23 I22 I24"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20"/>
  <sheetViews>
    <sheetView showGridLines="0" showRowColHeaders="0" topLeftCell="A6" zoomScaleNormal="100" zoomScaleSheetLayoutView="80" workbookViewId="0">
      <selection activeCell="B6" sqref="B6"/>
    </sheetView>
  </sheetViews>
  <sheetFormatPr defaultColWidth="0" defaultRowHeight="12.75" customHeight="1" zeroHeight="1"/>
  <cols>
    <col min="1" max="1" width="3.140625" style="80" customWidth="1"/>
    <col min="2" max="7" width="16.7109375" style="80" customWidth="1"/>
    <col min="8" max="8" width="3.42578125" style="80" customWidth="1"/>
    <col min="9" max="30" width="9.140625" style="85" hidden="1" customWidth="1"/>
    <col min="31" max="16384" width="9.140625" style="80" hidden="1"/>
  </cols>
  <sheetData>
    <row r="1" spans="1:30" ht="26.25" customHeight="1"/>
    <row r="2" spans="1:30" s="96" customFormat="1" ht="28.5">
      <c r="A2" s="93"/>
      <c r="B2" s="285" t="s">
        <v>84</v>
      </c>
      <c r="C2" s="285"/>
      <c r="D2" s="285"/>
      <c r="E2" s="94"/>
      <c r="F2" s="94"/>
      <c r="G2" s="94"/>
      <c r="H2" s="94"/>
      <c r="I2" s="95"/>
      <c r="J2" s="95"/>
      <c r="K2" s="95"/>
      <c r="L2" s="95"/>
      <c r="M2" s="95"/>
      <c r="N2" s="95"/>
      <c r="O2" s="95"/>
      <c r="P2" s="95"/>
      <c r="Q2" s="95"/>
      <c r="R2" s="95"/>
      <c r="S2" s="95"/>
      <c r="T2" s="95"/>
      <c r="U2" s="95"/>
      <c r="V2" s="95"/>
      <c r="W2" s="95"/>
      <c r="X2" s="95"/>
      <c r="Y2" s="95"/>
      <c r="Z2" s="95"/>
      <c r="AA2" s="95"/>
      <c r="AB2" s="95"/>
      <c r="AC2" s="95"/>
      <c r="AD2" s="95"/>
    </row>
    <row r="3" spans="1:30" ht="41.25" customHeight="1">
      <c r="A3" s="57"/>
      <c r="B3" s="58"/>
      <c r="C3" s="58"/>
      <c r="D3" s="58"/>
      <c r="E3" s="58"/>
      <c r="F3" s="58"/>
      <c r="G3" s="59"/>
      <c r="H3" s="59"/>
    </row>
    <row r="4" spans="1:30" ht="18">
      <c r="A4" s="57"/>
      <c r="B4" s="60" t="s">
        <v>85</v>
      </c>
      <c r="C4" s="61"/>
      <c r="D4" s="61"/>
      <c r="E4" s="60" t="s">
        <v>86</v>
      </c>
      <c r="F4" s="62"/>
      <c r="H4" s="63"/>
    </row>
    <row r="5" spans="1:30" ht="7.5" customHeight="1">
      <c r="A5" s="57"/>
      <c r="B5" s="61"/>
      <c r="C5" s="61"/>
      <c r="D5" s="61"/>
      <c r="E5" s="61"/>
      <c r="F5" s="62"/>
      <c r="H5" s="63"/>
    </row>
    <row r="6" spans="1:30" s="82" customFormat="1" ht="15" customHeight="1">
      <c r="A6" s="64"/>
      <c r="B6" s="78" t="s">
        <v>87</v>
      </c>
      <c r="C6" s="81"/>
      <c r="D6" s="64"/>
      <c r="E6" s="78" t="s">
        <v>88</v>
      </c>
      <c r="F6" s="81"/>
      <c r="H6" s="65"/>
      <c r="I6" s="88"/>
      <c r="J6" s="88"/>
      <c r="K6" s="88"/>
      <c r="L6" s="88"/>
      <c r="M6" s="88"/>
      <c r="N6" s="88"/>
      <c r="O6" s="88"/>
      <c r="P6" s="88"/>
      <c r="Q6" s="88"/>
      <c r="R6" s="88"/>
      <c r="S6" s="88"/>
      <c r="T6" s="88"/>
      <c r="U6" s="88"/>
      <c r="V6" s="88"/>
      <c r="W6" s="88"/>
      <c r="X6" s="88"/>
      <c r="Y6" s="88"/>
      <c r="Z6" s="88"/>
      <c r="AA6" s="88"/>
      <c r="AB6" s="88"/>
      <c r="AC6" s="88"/>
      <c r="AD6" s="88"/>
    </row>
    <row r="7" spans="1:30" s="82" customFormat="1" ht="15" customHeight="1">
      <c r="A7" s="64"/>
      <c r="B7" s="78" t="s">
        <v>89</v>
      </c>
      <c r="C7" s="81"/>
      <c r="D7" s="64"/>
      <c r="E7" s="78" t="s">
        <v>90</v>
      </c>
      <c r="F7" s="81"/>
      <c r="G7" s="65"/>
      <c r="H7" s="65"/>
      <c r="I7" s="88"/>
      <c r="J7" s="88"/>
      <c r="K7" s="88"/>
      <c r="L7" s="88"/>
      <c r="M7" s="88"/>
      <c r="N7" s="88"/>
      <c r="O7" s="88"/>
      <c r="P7" s="88"/>
      <c r="Q7" s="88"/>
      <c r="R7" s="88"/>
      <c r="S7" s="88"/>
      <c r="T7" s="88"/>
      <c r="U7" s="88"/>
      <c r="V7" s="88"/>
      <c r="W7" s="88"/>
      <c r="X7" s="88"/>
      <c r="Y7" s="88"/>
      <c r="Z7" s="88"/>
      <c r="AA7" s="88"/>
      <c r="AB7" s="88"/>
      <c r="AC7" s="88"/>
      <c r="AD7" s="88"/>
    </row>
    <row r="8" spans="1:30" s="82" customFormat="1" ht="15" customHeight="1">
      <c r="A8" s="64"/>
      <c r="B8" s="78" t="s">
        <v>91</v>
      </c>
      <c r="C8" s="81"/>
      <c r="D8" s="64"/>
      <c r="E8" s="78" t="s">
        <v>92</v>
      </c>
      <c r="F8" s="81"/>
      <c r="G8" s="65"/>
      <c r="H8" s="65"/>
      <c r="I8" s="88"/>
      <c r="J8" s="88"/>
      <c r="K8" s="88"/>
      <c r="L8" s="88"/>
      <c r="M8" s="88"/>
      <c r="N8" s="88"/>
      <c r="O8" s="88"/>
      <c r="P8" s="88"/>
      <c r="Q8" s="88"/>
      <c r="R8" s="88"/>
      <c r="S8" s="88"/>
      <c r="T8" s="88"/>
      <c r="U8" s="88"/>
      <c r="V8" s="88"/>
      <c r="W8" s="88"/>
      <c r="X8" s="88"/>
      <c r="Y8" s="88"/>
      <c r="Z8" s="88"/>
      <c r="AA8" s="88"/>
      <c r="AB8" s="88"/>
      <c r="AC8" s="88"/>
      <c r="AD8" s="88"/>
    </row>
    <row r="9" spans="1:30" s="83" customFormat="1" ht="12">
      <c r="A9" s="66"/>
      <c r="B9" s="67"/>
      <c r="C9" s="66"/>
      <c r="D9" s="66"/>
      <c r="E9" s="78" t="s">
        <v>93</v>
      </c>
      <c r="F9" s="81"/>
      <c r="G9" s="68"/>
      <c r="H9" s="68"/>
      <c r="I9" s="89"/>
      <c r="J9" s="89"/>
      <c r="K9" s="89"/>
      <c r="L9" s="89"/>
      <c r="M9" s="89"/>
      <c r="N9" s="89"/>
      <c r="O9" s="89"/>
      <c r="P9" s="89"/>
      <c r="Q9" s="89"/>
      <c r="R9" s="89"/>
      <c r="S9" s="89"/>
      <c r="T9" s="89"/>
      <c r="U9" s="89"/>
      <c r="V9" s="89"/>
      <c r="W9" s="89"/>
      <c r="X9" s="89"/>
      <c r="Y9" s="89"/>
      <c r="Z9" s="89"/>
      <c r="AA9" s="89"/>
      <c r="AB9" s="89"/>
      <c r="AC9" s="89"/>
      <c r="AD9" s="89"/>
    </row>
    <row r="10" spans="1:30" s="83" customFormat="1" ht="12">
      <c r="A10" s="66"/>
      <c r="B10" s="66"/>
      <c r="C10" s="66"/>
      <c r="D10" s="66"/>
      <c r="E10" s="78" t="s">
        <v>94</v>
      </c>
      <c r="F10" s="81"/>
      <c r="G10" s="69"/>
      <c r="H10" s="69"/>
      <c r="I10" s="89"/>
      <c r="J10" s="89"/>
      <c r="K10" s="89"/>
      <c r="L10" s="89"/>
      <c r="M10" s="89"/>
      <c r="N10" s="89"/>
      <c r="O10" s="89"/>
      <c r="P10" s="89"/>
      <c r="Q10" s="89"/>
      <c r="R10" s="89"/>
      <c r="S10" s="89"/>
      <c r="T10" s="89"/>
      <c r="U10" s="89"/>
      <c r="V10" s="89"/>
      <c r="W10" s="89"/>
      <c r="X10" s="89"/>
      <c r="Y10" s="89"/>
      <c r="Z10" s="89"/>
      <c r="AA10" s="89"/>
      <c r="AB10" s="89"/>
      <c r="AC10" s="89"/>
      <c r="AD10" s="89"/>
    </row>
    <row r="11" spans="1:30" s="83" customFormat="1" ht="15" customHeight="1">
      <c r="A11" s="66"/>
      <c r="E11" s="66"/>
      <c r="F11" s="66"/>
      <c r="G11" s="69"/>
      <c r="H11" s="69"/>
      <c r="I11" s="89"/>
      <c r="J11" s="89"/>
      <c r="K11" s="89"/>
      <c r="L11" s="89"/>
      <c r="M11" s="89"/>
      <c r="N11" s="89"/>
      <c r="O11" s="89"/>
      <c r="P11" s="89"/>
      <c r="Q11" s="89"/>
      <c r="R11" s="89"/>
      <c r="S11" s="89"/>
      <c r="T11" s="89"/>
      <c r="U11" s="89"/>
      <c r="V11" s="89"/>
      <c r="W11" s="89"/>
      <c r="X11" s="89"/>
      <c r="Y11" s="89"/>
      <c r="Z11" s="89"/>
      <c r="AA11" s="89"/>
      <c r="AB11" s="89"/>
      <c r="AC11" s="89"/>
      <c r="AD11" s="89"/>
    </row>
    <row r="12" spans="1:30" s="83" customFormat="1" ht="18">
      <c r="A12" s="66"/>
      <c r="B12" s="60" t="s">
        <v>95</v>
      </c>
      <c r="C12" s="61"/>
      <c r="D12" s="63"/>
      <c r="E12" s="60" t="s">
        <v>96</v>
      </c>
      <c r="F12" s="62"/>
      <c r="G12"/>
      <c r="H12"/>
      <c r="I12"/>
      <c r="J12" s="89"/>
      <c r="K12" s="89"/>
      <c r="L12" s="89"/>
      <c r="M12" s="89"/>
      <c r="N12" s="89"/>
      <c r="O12" s="89"/>
      <c r="P12" s="89"/>
      <c r="Q12" s="89"/>
      <c r="R12" s="89"/>
      <c r="S12" s="89"/>
      <c r="T12" s="89"/>
      <c r="U12" s="89"/>
      <c r="V12" s="89"/>
      <c r="W12" s="89"/>
      <c r="X12" s="89"/>
      <c r="Y12" s="89"/>
      <c r="Z12" s="89"/>
      <c r="AA12" s="89"/>
      <c r="AB12" s="89"/>
      <c r="AC12" s="89"/>
      <c r="AD12" s="89"/>
    </row>
    <row r="13" spans="1:30" s="83" customFormat="1" ht="6" customHeight="1">
      <c r="A13" s="66"/>
      <c r="B13" s="61"/>
      <c r="C13" s="61"/>
      <c r="D13" s="63"/>
      <c r="E13" s="61"/>
      <c r="F13" s="62"/>
      <c r="G13"/>
      <c r="H13"/>
      <c r="I13"/>
      <c r="J13" s="89"/>
      <c r="K13" s="89"/>
      <c r="L13" s="89"/>
      <c r="M13" s="89"/>
      <c r="N13" s="89"/>
      <c r="O13" s="89"/>
      <c r="P13" s="89"/>
      <c r="Q13" s="89"/>
      <c r="R13" s="89"/>
      <c r="S13" s="89"/>
      <c r="T13" s="89"/>
      <c r="U13" s="89"/>
      <c r="V13" s="89"/>
      <c r="W13" s="89"/>
      <c r="X13" s="89"/>
      <c r="Y13" s="89"/>
      <c r="Z13" s="89"/>
      <c r="AA13" s="89"/>
      <c r="AB13" s="89"/>
      <c r="AC13" s="89"/>
      <c r="AD13" s="89"/>
    </row>
    <row r="14" spans="1:30" s="83" customFormat="1" ht="18">
      <c r="A14" s="66"/>
      <c r="B14" s="79" t="s">
        <v>97</v>
      </c>
      <c r="C14" s="84"/>
      <c r="D14" s="84"/>
      <c r="E14" s="286">
        <f>+ROI!$I$16</f>
        <v>10000</v>
      </c>
      <c r="F14" s="286"/>
      <c r="G14"/>
      <c r="H14"/>
      <c r="I14"/>
      <c r="J14" s="89"/>
      <c r="K14" s="89"/>
      <c r="L14" s="89"/>
      <c r="M14" s="89"/>
      <c r="N14" s="89"/>
      <c r="O14" s="89"/>
      <c r="P14" s="89"/>
      <c r="Q14" s="89"/>
      <c r="R14" s="89"/>
      <c r="S14" s="89"/>
      <c r="T14" s="89"/>
      <c r="U14" s="89"/>
      <c r="V14" s="89"/>
      <c r="W14" s="89"/>
      <c r="X14" s="89"/>
      <c r="Y14" s="89"/>
      <c r="Z14" s="89"/>
      <c r="AA14" s="89"/>
      <c r="AB14" s="89"/>
      <c r="AC14" s="89"/>
      <c r="AD14" s="89"/>
    </row>
    <row r="15" spans="1:30" s="83" customFormat="1" ht="42" customHeight="1" thickBot="1">
      <c r="A15" s="66"/>
      <c r="D15" s="62"/>
      <c r="G15"/>
      <c r="H15"/>
      <c r="I15"/>
      <c r="J15" s="89"/>
      <c r="K15" s="89"/>
      <c r="L15" s="89"/>
      <c r="M15" s="89"/>
      <c r="N15" s="89"/>
      <c r="O15" s="89"/>
      <c r="P15" s="89"/>
      <c r="Q15" s="89"/>
      <c r="R15" s="89"/>
      <c r="S15" s="89"/>
      <c r="T15" s="89"/>
      <c r="U15" s="89"/>
      <c r="V15" s="89"/>
      <c r="W15" s="89"/>
      <c r="X15" s="89"/>
      <c r="Y15" s="89"/>
      <c r="Z15" s="89"/>
      <c r="AA15" s="89"/>
      <c r="AB15" s="89"/>
      <c r="AC15" s="89"/>
      <c r="AD15" s="89"/>
    </row>
    <row r="16" spans="1:30" s="83" customFormat="1" ht="54.95" customHeight="1" thickBot="1">
      <c r="A16" s="66"/>
      <c r="B16" s="287" t="str">
        <f>"NO MONEY DOWN 
FOLLOWED BY NO PAYMENTS FOR 180 DAYS"</f>
        <v>NO MONEY DOWN 
FOLLOWED BY NO PAYMENTS FOR 180 DAYS</v>
      </c>
      <c r="C16" s="288"/>
      <c r="D16" s="288"/>
      <c r="E16" s="288"/>
      <c r="F16" s="288"/>
      <c r="G16" s="289"/>
      <c r="H16"/>
      <c r="I16"/>
      <c r="J16" s="89"/>
      <c r="K16" s="89"/>
      <c r="L16" s="89"/>
      <c r="M16" s="89"/>
      <c r="N16" s="89"/>
      <c r="O16" s="89"/>
      <c r="P16" s="89"/>
      <c r="Q16" s="89"/>
      <c r="R16" s="89"/>
      <c r="S16" s="89"/>
      <c r="T16" s="89"/>
      <c r="U16" s="89"/>
      <c r="V16" s="89"/>
      <c r="W16" s="89"/>
      <c r="X16" s="89"/>
      <c r="Y16" s="89"/>
      <c r="Z16" s="89"/>
      <c r="AA16" s="89"/>
      <c r="AB16" s="89"/>
      <c r="AC16" s="89"/>
      <c r="AD16" s="89"/>
    </row>
    <row r="17" spans="1:255" s="83" customFormat="1" ht="42" customHeight="1">
      <c r="A17" s="66"/>
      <c r="D17" s="62"/>
      <c r="G17"/>
      <c r="H17"/>
      <c r="I17"/>
      <c r="J17" s="89"/>
      <c r="K17" s="89"/>
      <c r="L17" s="89"/>
      <c r="M17" s="89"/>
      <c r="N17" s="89"/>
      <c r="O17" s="89"/>
      <c r="P17" s="89"/>
      <c r="Q17" s="89"/>
      <c r="R17" s="89"/>
      <c r="S17" s="89"/>
      <c r="T17" s="89"/>
      <c r="U17" s="89"/>
      <c r="V17" s="89"/>
      <c r="W17" s="89"/>
      <c r="X17" s="89"/>
      <c r="Y17" s="89"/>
      <c r="Z17" s="89"/>
      <c r="AA17" s="89"/>
      <c r="AB17" s="89"/>
      <c r="AC17" s="89"/>
      <c r="AD17" s="89"/>
    </row>
    <row r="18" spans="1:255" ht="24" customHeight="1">
      <c r="A18" s="57"/>
      <c r="B18"/>
      <c r="C18"/>
      <c r="D18"/>
      <c r="E18"/>
      <c r="F18"/>
      <c r="G18"/>
      <c r="H18"/>
      <c r="I18"/>
    </row>
    <row r="19" spans="1:255" ht="24" customHeight="1">
      <c r="A19" s="57"/>
      <c r="B19"/>
      <c r="C19"/>
      <c r="D19"/>
      <c r="E19"/>
      <c r="F19"/>
      <c r="G19"/>
      <c r="H19" s="71"/>
    </row>
    <row r="20" spans="1:255" ht="24" customHeight="1">
      <c r="A20" s="57"/>
      <c r="B20" s="290" t="s">
        <v>57</v>
      </c>
      <c r="C20" s="290"/>
      <c r="D20" s="291" t="s">
        <v>58</v>
      </c>
      <c r="E20" s="291"/>
      <c r="F20" s="291" t="s">
        <v>59</v>
      </c>
      <c r="G20" s="291"/>
      <c r="H20" s="71"/>
    </row>
    <row r="21" spans="1:255" ht="7.5" customHeight="1">
      <c r="A21" s="57"/>
      <c r="B21"/>
      <c r="C21"/>
      <c r="D21"/>
      <c r="E21"/>
      <c r="F21"/>
      <c r="G21"/>
      <c r="H21" s="71"/>
    </row>
    <row r="22" spans="1:255" ht="28.5" customHeight="1">
      <c r="A22" s="57"/>
      <c r="B22" s="280" t="s">
        <v>60</v>
      </c>
      <c r="C22" s="281"/>
      <c r="D22" s="282">
        <f ca="1">IF(Rates!$C$3=1,"n/a",Rates!$C$9)</f>
        <v>3.9899999999999998E-2</v>
      </c>
      <c r="E22" s="282"/>
      <c r="F22" s="283">
        <f ca="1">IF(Rates!$C$3=1,"n/a",Rates!$E$9)</f>
        <v>3536.7</v>
      </c>
      <c r="G22" s="284"/>
      <c r="H22" s="71"/>
    </row>
    <row r="23" spans="1:255" ht="9.75" customHeight="1">
      <c r="A23" s="57"/>
      <c r="B23" s="97"/>
      <c r="C23" s="98"/>
      <c r="D23" s="99"/>
      <c r="E23" s="100"/>
      <c r="F23" s="101"/>
      <c r="G23" s="102"/>
      <c r="H23" s="71"/>
    </row>
    <row r="24" spans="1:255" ht="28.5" customHeight="1">
      <c r="A24" s="70"/>
      <c r="B24" s="273" t="s">
        <v>61</v>
      </c>
      <c r="C24" s="274"/>
      <c r="D24" s="275">
        <f ca="1">IF(Rates!$C$3=1,"n/a",Rates!$C$10)</f>
        <v>4.99E-2</v>
      </c>
      <c r="E24" s="275"/>
      <c r="F24" s="276">
        <f ca="1">IF(Rates!$C$3=1,"n/a",Rates!$E$10)</f>
        <v>2757.53</v>
      </c>
      <c r="G24" s="277"/>
      <c r="H24" s="71"/>
    </row>
    <row r="25" spans="1:255" ht="9.75" customHeight="1">
      <c r="A25" s="57"/>
      <c r="B25" s="97"/>
      <c r="C25" s="98"/>
      <c r="D25" s="99"/>
      <c r="E25" s="100"/>
      <c r="F25" s="101"/>
      <c r="G25" s="102"/>
      <c r="H25" s="71"/>
    </row>
    <row r="26" spans="1:255" ht="28.5" customHeight="1">
      <c r="A26" s="57"/>
      <c r="B26" s="280" t="s">
        <v>62</v>
      </c>
      <c r="C26" s="281"/>
      <c r="D26" s="282">
        <f ca="1">IF(Rates!$C$3=1,"n/a",Rates!$C$11)</f>
        <v>5.5899999999999998E-2</v>
      </c>
      <c r="E26" s="282"/>
      <c r="F26" s="283">
        <f ca="1">IF(Rates!$C$3=1,"n/a",Rates!$E$11)</f>
        <v>2292.09</v>
      </c>
      <c r="G26" s="284"/>
      <c r="H26" s="71"/>
    </row>
    <row r="27" spans="1:255" ht="7.5" customHeight="1">
      <c r="A27" s="57"/>
      <c r="C27" s="72"/>
      <c r="D27" s="73"/>
      <c r="E27" s="74"/>
      <c r="F27" s="75"/>
      <c r="G27" s="76"/>
      <c r="H27" s="71"/>
    </row>
    <row r="28" spans="1:255" ht="28.5" customHeight="1">
      <c r="A28" s="70"/>
      <c r="B28" s="273" t="s">
        <v>63</v>
      </c>
      <c r="C28" s="274"/>
      <c r="D28" s="275">
        <f ca="1">IF(Rates!$C$3=1,"n/a",Rates!$C$12)</f>
        <v>5.9900000000000002E-2</v>
      </c>
      <c r="E28" s="275"/>
      <c r="F28" s="276">
        <f ca="1">IF(Rates!$C$3=1,"n/a",Rates!$E$12)</f>
        <v>1983.53</v>
      </c>
      <c r="G28" s="277"/>
      <c r="H28" s="71"/>
    </row>
    <row r="29" spans="1:255" ht="7.5" customHeight="1">
      <c r="A29" s="57"/>
      <c r="C29" s="72"/>
      <c r="D29" s="73"/>
      <c r="E29" s="74"/>
      <c r="F29" s="75"/>
      <c r="G29" s="76"/>
      <c r="H29" s="71"/>
    </row>
    <row r="30" spans="1:255">
      <c r="A30" s="57"/>
      <c r="B30" s="279" t="str">
        <f ca="1">"Quote Date: "&amp; TEXT(TODAY(),"MM/DD/YY")</f>
        <v>Quote Date: 03/27/25</v>
      </c>
      <c r="C30" s="279"/>
      <c r="D30" s="279"/>
      <c r="E30" s="279"/>
      <c r="F30" s="279"/>
      <c r="G30" s="279"/>
      <c r="H30" s="77"/>
      <c r="I30" s="90"/>
      <c r="J30" s="90"/>
      <c r="S30" s="90"/>
      <c r="T30" s="90"/>
      <c r="U30" s="90"/>
      <c r="V30" s="90"/>
      <c r="W30" s="90"/>
      <c r="X30" s="90"/>
      <c r="Y30" s="90"/>
      <c r="Z30" s="90"/>
      <c r="AA30" s="90"/>
      <c r="AB30" s="90"/>
      <c r="AC30" s="90"/>
      <c r="AD30" s="90"/>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row>
    <row r="31" spans="1:255">
      <c r="A31" s="57"/>
      <c r="B31" s="278" t="str">
        <f ca="1">IF(Rates!C3=0,"","Quote Tool Outside of effective pricing dates. Please contact GreatAmerica at the email below to request an update to the Quote Tool.")</f>
        <v/>
      </c>
      <c r="C31" s="278"/>
      <c r="D31" s="278"/>
      <c r="E31" s="278"/>
      <c r="F31" s="278"/>
      <c r="G31" s="278"/>
      <c r="H31" s="77"/>
      <c r="I31" s="90"/>
      <c r="J31" s="90"/>
      <c r="S31" s="90"/>
      <c r="T31" s="90"/>
      <c r="U31" s="90"/>
      <c r="V31" s="90"/>
      <c r="W31" s="90"/>
      <c r="X31" s="90"/>
      <c r="Y31" s="90"/>
      <c r="Z31" s="90"/>
      <c r="AA31" s="90"/>
      <c r="AB31" s="90"/>
      <c r="AC31" s="90"/>
      <c r="AD31" s="90"/>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row>
    <row r="32" spans="1:255">
      <c r="A32" s="57"/>
      <c r="B32" s="278"/>
      <c r="C32" s="278"/>
      <c r="D32" s="278"/>
      <c r="E32" s="278"/>
      <c r="F32" s="278"/>
      <c r="G32" s="278"/>
      <c r="H32" s="77"/>
      <c r="I32" s="90"/>
      <c r="J32" s="90"/>
      <c r="S32" s="90"/>
      <c r="T32" s="90"/>
      <c r="U32" s="90"/>
      <c r="V32" s="90"/>
      <c r="W32" s="90"/>
      <c r="X32" s="90"/>
      <c r="Y32" s="90"/>
      <c r="Z32" s="90"/>
      <c r="AA32" s="90"/>
      <c r="AB32" s="90"/>
      <c r="AC32" s="90"/>
      <c r="AD32" s="90"/>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row>
    <row r="33" spans="1:255" ht="12" customHeight="1">
      <c r="A33" s="57"/>
      <c r="B33" s="278"/>
      <c r="C33" s="278"/>
      <c r="D33" s="278"/>
      <c r="E33" s="278"/>
      <c r="F33" s="278"/>
      <c r="G33" s="278"/>
      <c r="H33" s="77"/>
      <c r="I33" s="90"/>
      <c r="J33" s="90"/>
      <c r="S33" s="90"/>
      <c r="T33" s="90"/>
      <c r="U33" s="90"/>
      <c r="V33" s="90"/>
      <c r="W33" s="90"/>
      <c r="X33" s="90"/>
      <c r="Y33" s="90"/>
      <c r="Z33" s="90"/>
      <c r="AA33" s="90"/>
      <c r="AB33" s="90"/>
      <c r="AC33" s="90"/>
      <c r="AD33" s="90"/>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row>
    <row r="34" spans="1:255" ht="18.75" customHeight="1">
      <c r="A34" s="57"/>
      <c r="B34" s="231" t="s">
        <v>68</v>
      </c>
      <c r="C34" s="241"/>
      <c r="D34" s="241"/>
      <c r="E34" s="241"/>
      <c r="F34" s="241"/>
      <c r="G34" s="241"/>
      <c r="H34" s="77"/>
      <c r="I34" s="90"/>
      <c r="J34" s="90"/>
      <c r="S34" s="90"/>
      <c r="T34" s="90"/>
      <c r="U34" s="90"/>
      <c r="V34" s="90"/>
      <c r="W34" s="90"/>
      <c r="X34" s="90"/>
      <c r="Y34" s="90"/>
      <c r="Z34" s="90"/>
      <c r="AA34" s="90"/>
      <c r="AB34" s="90"/>
      <c r="AC34" s="90"/>
      <c r="AD34" s="90"/>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row>
    <row r="35" spans="1:255">
      <c r="A35" s="57"/>
      <c r="B35" s="232" t="s">
        <v>70</v>
      </c>
      <c r="C35" s="85"/>
      <c r="D35" s="85"/>
      <c r="E35" s="85"/>
      <c r="F35" s="85"/>
      <c r="G35" s="234" t="str">
        <f>ROI!I58</f>
        <v>- $10,000 minimum deal size</v>
      </c>
      <c r="H35" s="77"/>
      <c r="I35" s="90"/>
      <c r="J35" s="90"/>
      <c r="S35" s="90"/>
      <c r="T35" s="90"/>
      <c r="U35" s="90"/>
      <c r="V35" s="90"/>
      <c r="W35" s="90"/>
      <c r="X35" s="90"/>
      <c r="Y35" s="90"/>
      <c r="Z35" s="90"/>
      <c r="AA35" s="90"/>
      <c r="AB35" s="90"/>
      <c r="AC35" s="90"/>
      <c r="AD35" s="90"/>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row>
    <row r="36" spans="1:255">
      <c r="A36" s="57"/>
      <c r="B36" s="248" t="s">
        <v>71</v>
      </c>
      <c r="C36" s="233"/>
      <c r="D36" s="233"/>
      <c r="E36" s="85"/>
      <c r="F36"/>
      <c r="G36" s="234" t="str">
        <f>"- Pricing effective through "&amp;TEXT(Rates!C2,"mm/dd/yyyy")</f>
        <v>- Pricing effective through 06/30/2025</v>
      </c>
      <c r="H36" s="71"/>
    </row>
    <row r="37" spans="1:255">
      <c r="A37" s="57"/>
      <c r="B37" s="248" t="s">
        <v>73</v>
      </c>
      <c r="C37" s="233"/>
      <c r="D37" s="233"/>
      <c r="E37" s="85"/>
      <c r="F37"/>
      <c r="G37" s="237" t="s">
        <v>72</v>
      </c>
      <c r="H37" s="71"/>
    </row>
    <row r="38" spans="1:255" s="85" customFormat="1">
      <c r="A38" s="57"/>
      <c r="B38" s="232" t="s">
        <v>75</v>
      </c>
      <c r="C38" s="236"/>
      <c r="D38" s="236"/>
      <c r="F38"/>
      <c r="G38" s="237" t="s">
        <v>74</v>
      </c>
      <c r="H38" s="71"/>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80"/>
      <c r="FP38" s="80"/>
      <c r="FQ38" s="80"/>
      <c r="FR38" s="80"/>
      <c r="FS38" s="80"/>
      <c r="FT38" s="80"/>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80"/>
      <c r="HQ38" s="80"/>
      <c r="HR38" s="80"/>
      <c r="HS38" s="80"/>
      <c r="HT38" s="80"/>
      <c r="HU38" s="80"/>
      <c r="HV38" s="80"/>
      <c r="HW38" s="80"/>
      <c r="HX38" s="80"/>
      <c r="HY38" s="80"/>
      <c r="HZ38" s="80"/>
      <c r="IA38" s="80"/>
      <c r="IB38" s="80"/>
      <c r="IC38" s="80"/>
      <c r="ID38" s="80"/>
      <c r="IE38" s="80"/>
      <c r="IF38" s="80"/>
      <c r="IG38" s="80"/>
      <c r="IH38" s="80"/>
      <c r="II38" s="80"/>
      <c r="IJ38" s="80"/>
      <c r="IK38" s="80"/>
      <c r="IL38" s="80"/>
      <c r="IM38" s="80"/>
      <c r="IN38" s="80"/>
      <c r="IO38" s="80"/>
      <c r="IP38" s="80"/>
      <c r="IQ38" s="80"/>
      <c r="IR38" s="80"/>
      <c r="IS38" s="80"/>
      <c r="IT38" s="80"/>
      <c r="IU38" s="80"/>
    </row>
    <row r="39" spans="1:255" customFormat="1">
      <c r="B39" s="235" t="s">
        <v>83</v>
      </c>
      <c r="C39" s="236"/>
      <c r="D39" s="236"/>
      <c r="E39" s="85"/>
      <c r="G39" s="234" t="s">
        <v>76</v>
      </c>
    </row>
    <row r="40" spans="1:255" s="85" customFormat="1" ht="26.25" customHeight="1">
      <c r="A40" s="71"/>
      <c r="B40" s="249" t="s">
        <v>79</v>
      </c>
      <c r="C40" s="250"/>
      <c r="D40" s="250"/>
      <c r="E40" s="250"/>
      <c r="F40" s="251"/>
      <c r="G40" s="252" t="s">
        <v>78</v>
      </c>
      <c r="H40" s="71"/>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c r="EQ40" s="80"/>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80"/>
      <c r="FT40" s="80"/>
      <c r="FU40" s="80"/>
      <c r="FV40" s="80"/>
      <c r="FW40" s="80"/>
      <c r="FX40" s="80"/>
      <c r="FY40" s="80"/>
      <c r="FZ40" s="80"/>
      <c r="GA40" s="80"/>
      <c r="GB40" s="80"/>
      <c r="GC40" s="80"/>
      <c r="GD40" s="80"/>
      <c r="GE40" s="80"/>
      <c r="GF40" s="80"/>
      <c r="GG40" s="80"/>
      <c r="GH40" s="80"/>
      <c r="GI40" s="80"/>
      <c r="GJ40" s="80"/>
      <c r="GK40" s="80"/>
      <c r="GL40" s="80"/>
      <c r="GM40" s="80"/>
      <c r="GN40" s="80"/>
      <c r="GO40" s="80"/>
      <c r="GP40" s="80"/>
      <c r="GQ40" s="80"/>
      <c r="GR40" s="80"/>
      <c r="GS40" s="80"/>
      <c r="GT40" s="80"/>
      <c r="GU40" s="80"/>
      <c r="GV40" s="80"/>
      <c r="GW40" s="80"/>
      <c r="GX40" s="80"/>
      <c r="GY40" s="80"/>
      <c r="GZ40" s="80"/>
      <c r="HA40" s="80"/>
      <c r="HB40" s="80"/>
      <c r="HC40" s="80"/>
      <c r="HD40" s="80"/>
      <c r="HE40" s="80"/>
      <c r="HF40" s="80"/>
      <c r="HG40" s="80"/>
      <c r="HH40" s="80"/>
      <c r="HI40" s="80"/>
      <c r="HJ40" s="80"/>
      <c r="HK40" s="80"/>
      <c r="HL40" s="80"/>
      <c r="HM40" s="80"/>
      <c r="HN40" s="80"/>
      <c r="HO40" s="80"/>
      <c r="HP40" s="80"/>
      <c r="HQ40" s="80"/>
      <c r="HR40" s="80"/>
      <c r="HS40" s="80"/>
      <c r="HT40" s="80"/>
      <c r="HU40" s="80"/>
      <c r="HV40" s="80"/>
      <c r="HW40" s="80"/>
      <c r="HX40" s="80"/>
      <c r="HY40" s="80"/>
      <c r="HZ40" s="80"/>
      <c r="IA40" s="80"/>
      <c r="IB40" s="80"/>
      <c r="IC40" s="80"/>
      <c r="ID40" s="80"/>
      <c r="IE40" s="80"/>
      <c r="IF40" s="80"/>
      <c r="IG40" s="80"/>
      <c r="IH40" s="80"/>
      <c r="II40" s="80"/>
      <c r="IJ40" s="80"/>
      <c r="IK40" s="80"/>
      <c r="IL40" s="80"/>
      <c r="IM40" s="80"/>
      <c r="IN40" s="80"/>
      <c r="IO40" s="80"/>
      <c r="IP40" s="80"/>
      <c r="IQ40" s="80"/>
      <c r="IR40" s="80"/>
      <c r="IS40" s="80"/>
      <c r="IT40" s="80"/>
      <c r="IU40" s="80"/>
    </row>
    <row r="41" spans="1:255" s="85" customFormat="1" ht="29.25" customHeight="1">
      <c r="A41" s="71"/>
      <c r="H41" s="71"/>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c r="EO41" s="80"/>
      <c r="EP41" s="80"/>
      <c r="EQ41" s="80"/>
      <c r="ER41" s="80"/>
      <c r="ES41" s="80"/>
      <c r="ET41" s="80"/>
      <c r="EU41" s="80"/>
      <c r="EV41" s="80"/>
      <c r="EW41" s="80"/>
      <c r="EX41" s="80"/>
      <c r="EY41" s="80"/>
      <c r="EZ41" s="80"/>
      <c r="FA41" s="80"/>
      <c r="FB41" s="80"/>
      <c r="FC41" s="80"/>
      <c r="FD41" s="80"/>
      <c r="FE41" s="80"/>
      <c r="FF41" s="80"/>
      <c r="FG41" s="80"/>
      <c r="FH41" s="80"/>
      <c r="FI41" s="80"/>
      <c r="FJ41" s="80"/>
      <c r="FK41" s="80"/>
      <c r="FL41" s="80"/>
      <c r="FM41" s="80"/>
      <c r="FN41" s="80"/>
      <c r="FO41" s="80"/>
      <c r="FP41" s="80"/>
      <c r="FQ41" s="80"/>
      <c r="FR41" s="80"/>
      <c r="FS41" s="80"/>
      <c r="FT41" s="80"/>
      <c r="FU41" s="80"/>
      <c r="FV41" s="80"/>
      <c r="FW41" s="80"/>
      <c r="FX41" s="80"/>
      <c r="FY41" s="80"/>
      <c r="FZ41" s="80"/>
      <c r="GA41" s="80"/>
      <c r="GB41" s="80"/>
      <c r="GC41" s="80"/>
      <c r="GD41" s="80"/>
      <c r="GE41" s="80"/>
      <c r="GF41" s="80"/>
      <c r="GG41" s="80"/>
      <c r="GH41" s="80"/>
      <c r="GI41" s="80"/>
      <c r="GJ41" s="80"/>
      <c r="GK41" s="80"/>
      <c r="GL41" s="80"/>
      <c r="GM41" s="80"/>
      <c r="GN41" s="80"/>
      <c r="GO41" s="80"/>
      <c r="GP41" s="80"/>
      <c r="GQ41" s="80"/>
      <c r="GR41" s="80"/>
      <c r="GS41" s="80"/>
      <c r="GT41" s="80"/>
      <c r="GU41" s="80"/>
      <c r="GV41" s="80"/>
      <c r="GW41" s="80"/>
      <c r="GX41" s="80"/>
      <c r="GY41" s="80"/>
      <c r="GZ41" s="80"/>
      <c r="HA41" s="80"/>
      <c r="HB41" s="80"/>
      <c r="HC41" s="80"/>
      <c r="HD41" s="80"/>
      <c r="HE41" s="80"/>
      <c r="HF41" s="80"/>
      <c r="HG41" s="80"/>
      <c r="HH41" s="80"/>
      <c r="HI41" s="80"/>
      <c r="HJ41" s="80"/>
      <c r="HK41" s="80"/>
      <c r="HL41" s="80"/>
      <c r="HM41" s="80"/>
      <c r="HN41" s="80"/>
      <c r="HO41" s="80"/>
      <c r="HP41" s="80"/>
      <c r="HQ41" s="80"/>
      <c r="HR41" s="80"/>
      <c r="HS41" s="80"/>
      <c r="HT41" s="80"/>
      <c r="HU41" s="80"/>
      <c r="HV41" s="80"/>
      <c r="HW41" s="80"/>
      <c r="HX41" s="80"/>
      <c r="HY41" s="80"/>
      <c r="HZ41" s="80"/>
      <c r="IA41" s="80"/>
      <c r="IB41" s="80"/>
      <c r="IC41" s="80"/>
      <c r="ID41" s="80"/>
      <c r="IE41" s="80"/>
      <c r="IF41" s="80"/>
      <c r="IG41" s="80"/>
      <c r="IH41" s="80"/>
      <c r="II41" s="80"/>
      <c r="IJ41" s="80"/>
      <c r="IK41" s="80"/>
      <c r="IL41" s="80"/>
      <c r="IM41" s="80"/>
      <c r="IN41" s="80"/>
      <c r="IO41" s="80"/>
      <c r="IP41" s="80"/>
      <c r="IQ41" s="80"/>
      <c r="IR41" s="80"/>
      <c r="IS41" s="80"/>
      <c r="IT41" s="80"/>
      <c r="IU41" s="80"/>
    </row>
    <row r="42" spans="1:255" s="85" customFormat="1" ht="4.5" customHeight="1">
      <c r="A42" s="71"/>
      <c r="B42" s="71"/>
      <c r="C42" s="71"/>
      <c r="D42" s="71"/>
      <c r="E42" s="71"/>
      <c r="F42" s="71"/>
      <c r="G42" s="71"/>
      <c r="H42" s="71"/>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O42" s="80"/>
      <c r="FP42" s="80"/>
      <c r="FQ42" s="80"/>
      <c r="FR42" s="80"/>
      <c r="FS42" s="80"/>
      <c r="FT42" s="80"/>
      <c r="FU42" s="80"/>
      <c r="FV42" s="80"/>
      <c r="FW42" s="80"/>
      <c r="FX42" s="80"/>
      <c r="FY42" s="80"/>
      <c r="FZ42" s="80"/>
      <c r="GA42" s="80"/>
      <c r="GB42" s="80"/>
      <c r="GC42" s="80"/>
      <c r="GD42" s="80"/>
      <c r="GE42" s="80"/>
      <c r="GF42" s="80"/>
      <c r="GG42" s="80"/>
      <c r="GH42" s="80"/>
      <c r="GI42" s="80"/>
      <c r="GJ42" s="80"/>
      <c r="GK42" s="80"/>
      <c r="GL42" s="80"/>
      <c r="GM42" s="80"/>
      <c r="GN42" s="80"/>
      <c r="GO42" s="80"/>
      <c r="GP42" s="80"/>
      <c r="GQ42" s="80"/>
      <c r="GR42" s="80"/>
      <c r="GS42" s="80"/>
      <c r="GT42" s="80"/>
      <c r="GU42" s="80"/>
      <c r="GV42" s="80"/>
      <c r="GW42" s="80"/>
      <c r="GX42" s="80"/>
      <c r="GY42" s="80"/>
      <c r="GZ42" s="80"/>
      <c r="HA42" s="80"/>
      <c r="HB42" s="80"/>
      <c r="HC42" s="80"/>
      <c r="HD42" s="80"/>
      <c r="HE42" s="80"/>
      <c r="HF42" s="80"/>
      <c r="HG42" s="80"/>
      <c r="HH42" s="80"/>
      <c r="HI42" s="80"/>
      <c r="HJ42" s="80"/>
      <c r="HK42" s="80"/>
      <c r="HL42" s="80"/>
      <c r="HM42" s="80"/>
      <c r="HN42" s="80"/>
      <c r="HO42" s="80"/>
      <c r="HP42" s="80"/>
      <c r="HQ42" s="80"/>
      <c r="HR42" s="80"/>
      <c r="HS42" s="80"/>
      <c r="HT42" s="80"/>
      <c r="HU42" s="80"/>
      <c r="HV42" s="80"/>
      <c r="HW42" s="80"/>
      <c r="HX42" s="80"/>
      <c r="HY42" s="80"/>
      <c r="HZ42" s="80"/>
      <c r="IA42" s="80"/>
      <c r="IB42" s="80"/>
      <c r="IC42" s="80"/>
      <c r="ID42" s="80"/>
      <c r="IE42" s="80"/>
      <c r="IF42" s="80"/>
      <c r="IG42" s="80"/>
      <c r="IH42" s="80"/>
      <c r="II42" s="80"/>
      <c r="IJ42" s="80"/>
      <c r="IK42" s="80"/>
      <c r="IL42" s="80"/>
      <c r="IM42" s="80"/>
      <c r="IN42" s="80"/>
      <c r="IO42" s="80"/>
      <c r="IP42" s="80"/>
      <c r="IQ42" s="80"/>
      <c r="IR42" s="80"/>
      <c r="IS42" s="80"/>
      <c r="IT42" s="80"/>
      <c r="IU42" s="80"/>
    </row>
    <row r="43" spans="1:255" s="85" customFormat="1" ht="14.25">
      <c r="A43" s="71"/>
      <c r="B43" s="92" t="str">
        <f>+ROI!C68</f>
        <v>Phone: 800-945-2644</v>
      </c>
      <c r="C43" s="71"/>
      <c r="D43" s="71"/>
      <c r="E43" s="71"/>
      <c r="F43" s="71"/>
      <c r="G43" s="71"/>
      <c r="H43" s="71"/>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O43" s="80"/>
      <c r="FP43" s="80"/>
      <c r="FQ43" s="80"/>
      <c r="FR43" s="80"/>
      <c r="FS43" s="80"/>
      <c r="FT43" s="80"/>
      <c r="FU43" s="80"/>
      <c r="FV43" s="80"/>
      <c r="FW43" s="80"/>
      <c r="FX43" s="80"/>
      <c r="FY43" s="80"/>
      <c r="FZ43" s="80"/>
      <c r="GA43" s="80"/>
      <c r="GB43" s="80"/>
      <c r="GC43" s="80"/>
      <c r="GD43" s="80"/>
      <c r="GE43" s="80"/>
      <c r="GF43" s="80"/>
      <c r="GG43" s="80"/>
      <c r="GH43" s="80"/>
      <c r="GI43" s="80"/>
      <c r="GJ43" s="80"/>
      <c r="GK43" s="80"/>
      <c r="GL43" s="80"/>
      <c r="GM43" s="80"/>
      <c r="GN43" s="80"/>
      <c r="GO43" s="80"/>
      <c r="GP43" s="80"/>
      <c r="GQ43" s="80"/>
      <c r="GR43" s="80"/>
      <c r="GS43" s="80"/>
      <c r="GT43" s="80"/>
      <c r="GU43" s="80"/>
      <c r="GV43" s="80"/>
      <c r="GW43" s="80"/>
      <c r="GX43" s="80"/>
      <c r="GY43" s="80"/>
      <c r="GZ43" s="80"/>
      <c r="HA43" s="80"/>
      <c r="HB43" s="80"/>
      <c r="HC43" s="80"/>
      <c r="HD43" s="80"/>
      <c r="HE43" s="80"/>
      <c r="HF43" s="80"/>
      <c r="HG43" s="80"/>
      <c r="HH43" s="80"/>
      <c r="HI43" s="80"/>
      <c r="HJ43" s="80"/>
      <c r="HK43" s="80"/>
      <c r="HL43" s="80"/>
      <c r="HM43" s="80"/>
      <c r="HN43" s="80"/>
      <c r="HO43" s="80"/>
      <c r="HP43" s="80"/>
      <c r="HQ43" s="80"/>
      <c r="HR43" s="80"/>
      <c r="HS43" s="80"/>
      <c r="HT43" s="80"/>
      <c r="HU43" s="80"/>
      <c r="HV43" s="80"/>
      <c r="HW43" s="80"/>
      <c r="HX43" s="80"/>
      <c r="HY43" s="80"/>
      <c r="HZ43" s="80"/>
      <c r="IA43" s="80"/>
      <c r="IB43" s="80"/>
      <c r="IC43" s="80"/>
      <c r="ID43" s="80"/>
      <c r="IE43" s="80"/>
      <c r="IF43" s="80"/>
      <c r="IG43" s="80"/>
      <c r="IH43" s="80"/>
      <c r="II43" s="80"/>
      <c r="IJ43" s="80"/>
      <c r="IK43" s="80"/>
      <c r="IL43" s="80"/>
      <c r="IM43" s="80"/>
      <c r="IN43" s="80"/>
      <c r="IO43" s="80"/>
      <c r="IP43" s="80"/>
      <c r="IQ43" s="80"/>
      <c r="IR43" s="80"/>
      <c r="IS43" s="80"/>
      <c r="IT43" s="80"/>
      <c r="IU43" s="80"/>
    </row>
    <row r="44" spans="1:255" s="85" customFormat="1" ht="14.25">
      <c r="A44" s="71"/>
      <c r="B44" s="92" t="s">
        <v>81</v>
      </c>
      <c r="C44" s="71"/>
      <c r="D44" s="71"/>
      <c r="E44" s="71"/>
      <c r="F44" s="71"/>
      <c r="G44" s="71"/>
      <c r="H44" s="71"/>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O44" s="80"/>
      <c r="FP44" s="80"/>
      <c r="FQ44" s="80"/>
      <c r="FR44" s="80"/>
      <c r="FS44" s="80"/>
      <c r="FT44" s="80"/>
      <c r="FU44" s="80"/>
      <c r="FV44" s="80"/>
      <c r="FW44" s="80"/>
      <c r="FX44" s="80"/>
      <c r="FY44" s="80"/>
      <c r="FZ44" s="80"/>
      <c r="GA44" s="80"/>
      <c r="GB44" s="80"/>
      <c r="GC44" s="80"/>
      <c r="GD44" s="80"/>
      <c r="GE44" s="80"/>
      <c r="GF44" s="80"/>
      <c r="GG44" s="80"/>
      <c r="GH44" s="80"/>
      <c r="GI44" s="80"/>
      <c r="GJ44" s="80"/>
      <c r="GK44" s="80"/>
      <c r="GL44" s="80"/>
      <c r="GM44" s="80"/>
      <c r="GN44" s="80"/>
      <c r="GO44" s="80"/>
      <c r="GP44" s="80"/>
      <c r="GQ44" s="80"/>
      <c r="GR44" s="80"/>
      <c r="GS44" s="80"/>
      <c r="GT44" s="80"/>
      <c r="GU44" s="80"/>
      <c r="GV44" s="80"/>
      <c r="GW44" s="80"/>
      <c r="GX44" s="80"/>
      <c r="GY44" s="80"/>
      <c r="GZ44" s="80"/>
      <c r="HA44" s="80"/>
      <c r="HB44" s="80"/>
      <c r="HC44" s="80"/>
      <c r="HD44" s="80"/>
      <c r="HE44" s="80"/>
      <c r="HF44" s="80"/>
      <c r="HG44" s="80"/>
      <c r="HH44" s="80"/>
      <c r="HI44" s="80"/>
      <c r="HJ44" s="80"/>
      <c r="HK44" s="80"/>
      <c r="HL44" s="80"/>
      <c r="HM44" s="80"/>
      <c r="HN44" s="80"/>
      <c r="HO44" s="80"/>
      <c r="HP44" s="80"/>
      <c r="HQ44" s="80"/>
      <c r="HR44" s="80"/>
      <c r="HS44" s="80"/>
      <c r="HT44" s="80"/>
      <c r="HU44" s="80"/>
      <c r="HV44" s="80"/>
      <c r="HW44" s="80"/>
      <c r="HX44" s="80"/>
      <c r="HY44" s="80"/>
      <c r="HZ44" s="80"/>
      <c r="IA44" s="80"/>
      <c r="IB44" s="80"/>
      <c r="IC44" s="80"/>
      <c r="ID44" s="80"/>
      <c r="IE44" s="80"/>
      <c r="IF44" s="80"/>
      <c r="IG44" s="80"/>
      <c r="IH44" s="80"/>
      <c r="II44" s="80"/>
      <c r="IJ44" s="80"/>
      <c r="IK44" s="80"/>
      <c r="IL44" s="80"/>
      <c r="IM44" s="80"/>
      <c r="IN44" s="80"/>
      <c r="IO44" s="80"/>
      <c r="IP44" s="80"/>
      <c r="IQ44" s="80"/>
      <c r="IR44" s="80"/>
      <c r="IS44" s="80"/>
      <c r="IT44" s="80"/>
      <c r="IU44" s="80"/>
    </row>
    <row r="45" spans="1:255" s="85" customFormat="1">
      <c r="A45" s="71"/>
      <c r="B45" s="91" t="s">
        <v>98</v>
      </c>
      <c r="C45" s="71"/>
      <c r="D45" s="71"/>
      <c r="E45" s="71"/>
      <c r="F45" s="71"/>
      <c r="G45" s="71"/>
      <c r="H45" s="71"/>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c r="EQ45" s="80"/>
      <c r="ER45" s="80"/>
      <c r="ES45" s="80"/>
      <c r="ET45" s="80"/>
      <c r="EU45" s="80"/>
      <c r="EV45" s="80"/>
      <c r="EW45" s="80"/>
      <c r="EX45" s="80"/>
      <c r="EY45" s="80"/>
      <c r="EZ45" s="80"/>
      <c r="FA45" s="80"/>
      <c r="FB45" s="80"/>
      <c r="FC45" s="80"/>
      <c r="FD45" s="80"/>
      <c r="FE45" s="80"/>
      <c r="FF45" s="80"/>
      <c r="FG45" s="80"/>
      <c r="FH45" s="80"/>
      <c r="FI45" s="80"/>
      <c r="FJ45" s="80"/>
      <c r="FK45" s="80"/>
      <c r="FL45" s="80"/>
      <c r="FM45" s="80"/>
      <c r="FN45" s="80"/>
      <c r="FO45" s="80"/>
      <c r="FP45" s="80"/>
      <c r="FQ45" s="80"/>
      <c r="FR45" s="80"/>
      <c r="FS45" s="80"/>
      <c r="FT45" s="80"/>
      <c r="FU45" s="80"/>
      <c r="FV45" s="80"/>
      <c r="FW45" s="80"/>
      <c r="FX45" s="80"/>
      <c r="FY45" s="80"/>
      <c r="FZ45" s="80"/>
      <c r="GA45" s="80"/>
      <c r="GB45" s="80"/>
      <c r="GC45" s="80"/>
      <c r="GD45" s="80"/>
      <c r="GE45" s="80"/>
      <c r="GF45" s="80"/>
      <c r="GG45" s="80"/>
      <c r="GH45" s="80"/>
      <c r="GI45" s="80"/>
      <c r="GJ45" s="80"/>
      <c r="GK45" s="80"/>
      <c r="GL45" s="80"/>
      <c r="GM45" s="80"/>
      <c r="GN45" s="80"/>
      <c r="GO45" s="80"/>
      <c r="GP45" s="80"/>
      <c r="GQ45" s="80"/>
      <c r="GR45" s="80"/>
      <c r="GS45" s="80"/>
      <c r="GT45" s="80"/>
      <c r="GU45" s="80"/>
      <c r="GV45" s="80"/>
      <c r="GW45" s="80"/>
      <c r="GX45" s="80"/>
      <c r="GY45" s="80"/>
      <c r="GZ45" s="80"/>
      <c r="HA45" s="80"/>
      <c r="HB45" s="80"/>
      <c r="HC45" s="80"/>
      <c r="HD45" s="80"/>
      <c r="HE45" s="80"/>
      <c r="HF45" s="80"/>
      <c r="HG45" s="80"/>
      <c r="HH45" s="80"/>
      <c r="HI45" s="80"/>
      <c r="HJ45" s="80"/>
      <c r="HK45" s="80"/>
      <c r="HL45" s="80"/>
      <c r="HM45" s="80"/>
      <c r="HN45" s="80"/>
      <c r="HO45" s="80"/>
      <c r="HP45" s="80"/>
      <c r="HQ45" s="80"/>
      <c r="HR45" s="80"/>
      <c r="HS45" s="80"/>
      <c r="HT45" s="80"/>
      <c r="HU45" s="80"/>
      <c r="HV45" s="80"/>
      <c r="HW45" s="80"/>
      <c r="HX45" s="80"/>
      <c r="HY45" s="80"/>
      <c r="HZ45" s="80"/>
      <c r="IA45" s="80"/>
      <c r="IB45" s="80"/>
      <c r="IC45" s="80"/>
      <c r="ID45" s="80"/>
      <c r="IE45" s="80"/>
      <c r="IF45" s="80"/>
      <c r="IG45" s="80"/>
      <c r="IH45" s="80"/>
      <c r="II45" s="80"/>
      <c r="IJ45" s="80"/>
      <c r="IK45" s="80"/>
      <c r="IL45" s="80"/>
      <c r="IM45" s="80"/>
      <c r="IN45" s="80"/>
      <c r="IO45" s="80"/>
      <c r="IP45" s="80"/>
      <c r="IQ45" s="80"/>
      <c r="IR45" s="80"/>
      <c r="IS45" s="80"/>
      <c r="IT45" s="80"/>
      <c r="IU45" s="80"/>
    </row>
    <row r="46" spans="1:255" s="85" customFormat="1">
      <c r="A46" s="71"/>
      <c r="C46" s="71"/>
      <c r="D46" s="71"/>
      <c r="E46" s="71"/>
      <c r="F46" s="71"/>
      <c r="G46" s="71"/>
      <c r="H46" s="71"/>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c r="GM46" s="80"/>
      <c r="GN46" s="80"/>
      <c r="GO46" s="80"/>
      <c r="GP46" s="80"/>
      <c r="GQ46" s="80"/>
      <c r="GR46" s="80"/>
      <c r="GS46" s="80"/>
      <c r="GT46" s="80"/>
      <c r="GU46" s="80"/>
      <c r="GV46" s="80"/>
      <c r="GW46" s="80"/>
      <c r="GX46" s="80"/>
      <c r="GY46" s="80"/>
      <c r="GZ46" s="80"/>
      <c r="HA46" s="80"/>
      <c r="HB46" s="80"/>
      <c r="HC46" s="80"/>
      <c r="HD46" s="80"/>
      <c r="HE46" s="80"/>
      <c r="HF46" s="80"/>
      <c r="HG46" s="80"/>
      <c r="HH46" s="80"/>
      <c r="HI46" s="80"/>
      <c r="HJ46" s="80"/>
      <c r="HK46" s="80"/>
      <c r="HL46" s="80"/>
      <c r="HM46" s="80"/>
      <c r="HN46" s="80"/>
      <c r="HO46" s="80"/>
      <c r="HP46" s="80"/>
      <c r="HQ46" s="80"/>
      <c r="HR46" s="80"/>
      <c r="HS46" s="80"/>
      <c r="HT46" s="80"/>
      <c r="HU46" s="80"/>
      <c r="HV46" s="80"/>
      <c r="HW46" s="80"/>
      <c r="HX46" s="80"/>
      <c r="HY46" s="80"/>
      <c r="HZ46" s="80"/>
      <c r="IA46" s="80"/>
      <c r="IB46" s="80"/>
      <c r="IC46" s="80"/>
      <c r="ID46" s="80"/>
      <c r="IE46" s="80"/>
      <c r="IF46" s="80"/>
      <c r="IG46" s="80"/>
      <c r="IH46" s="80"/>
      <c r="II46" s="80"/>
      <c r="IJ46" s="80"/>
      <c r="IK46" s="80"/>
      <c r="IL46" s="80"/>
      <c r="IM46" s="80"/>
      <c r="IN46" s="80"/>
      <c r="IO46" s="80"/>
      <c r="IP46" s="80"/>
      <c r="IQ46" s="80"/>
      <c r="IR46" s="80"/>
      <c r="IS46" s="80"/>
      <c r="IT46" s="80"/>
      <c r="IU46" s="80"/>
    </row>
    <row r="47" spans="1:255" s="85" customFormat="1">
      <c r="A47" s="71"/>
      <c r="B47" s="57"/>
      <c r="C47" s="57"/>
      <c r="D47" s="57"/>
      <c r="E47" s="57"/>
      <c r="F47" s="57"/>
      <c r="G47" s="57"/>
      <c r="H47" s="57"/>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c r="EQ47" s="80"/>
      <c r="ER47" s="80"/>
      <c r="ES47" s="80"/>
      <c r="ET47" s="80"/>
      <c r="EU47" s="80"/>
      <c r="EV47" s="80"/>
      <c r="EW47" s="80"/>
      <c r="EX47" s="80"/>
      <c r="EY47" s="80"/>
      <c r="EZ47" s="80"/>
      <c r="FA47" s="80"/>
      <c r="FB47" s="80"/>
      <c r="FC47" s="80"/>
      <c r="FD47" s="80"/>
      <c r="FE47" s="80"/>
      <c r="FF47" s="80"/>
      <c r="FG47" s="80"/>
      <c r="FH47" s="80"/>
      <c r="FI47" s="80"/>
      <c r="FJ47" s="80"/>
      <c r="FK47" s="80"/>
      <c r="FL47" s="80"/>
      <c r="FM47" s="80"/>
      <c r="FN47" s="80"/>
      <c r="FO47" s="80"/>
      <c r="FP47" s="80"/>
      <c r="FQ47" s="80"/>
      <c r="FR47" s="80"/>
      <c r="FS47" s="80"/>
      <c r="FT47" s="80"/>
      <c r="FU47" s="80"/>
      <c r="FV47" s="80"/>
      <c r="FW47" s="80"/>
      <c r="FX47" s="80"/>
      <c r="FY47" s="80"/>
      <c r="FZ47" s="80"/>
      <c r="GA47" s="80"/>
      <c r="GB47" s="80"/>
      <c r="GC47" s="80"/>
      <c r="GD47" s="80"/>
      <c r="GE47" s="80"/>
      <c r="GF47" s="80"/>
      <c r="GG47" s="80"/>
      <c r="GH47" s="80"/>
      <c r="GI47" s="80"/>
      <c r="GJ47" s="80"/>
      <c r="GK47" s="80"/>
      <c r="GL47" s="80"/>
      <c r="GM47" s="80"/>
      <c r="GN47" s="80"/>
      <c r="GO47" s="80"/>
      <c r="GP47" s="80"/>
      <c r="GQ47" s="80"/>
      <c r="GR47" s="80"/>
      <c r="GS47" s="80"/>
      <c r="GT47" s="80"/>
      <c r="GU47" s="80"/>
      <c r="GV47" s="80"/>
      <c r="GW47" s="80"/>
      <c r="GX47" s="80"/>
      <c r="GY47" s="80"/>
      <c r="GZ47" s="80"/>
      <c r="HA47" s="80"/>
      <c r="HB47" s="80"/>
      <c r="HC47" s="80"/>
      <c r="HD47" s="80"/>
      <c r="HE47" s="80"/>
      <c r="HF47" s="80"/>
      <c r="HG47" s="80"/>
      <c r="HH47" s="80"/>
      <c r="HI47" s="80"/>
      <c r="HJ47" s="80"/>
      <c r="HK47" s="80"/>
      <c r="HL47" s="80"/>
      <c r="HM47" s="80"/>
      <c r="HN47" s="80"/>
      <c r="HO47" s="80"/>
      <c r="HP47" s="80"/>
      <c r="HQ47" s="80"/>
      <c r="HR47" s="80"/>
      <c r="HS47" s="80"/>
      <c r="HT47" s="80"/>
      <c r="HU47" s="80"/>
      <c r="HV47" s="80"/>
      <c r="HW47" s="80"/>
      <c r="HX47" s="80"/>
      <c r="HY47" s="80"/>
      <c r="HZ47" s="80"/>
      <c r="IA47" s="80"/>
      <c r="IB47" s="80"/>
      <c r="IC47" s="80"/>
      <c r="ID47" s="80"/>
      <c r="IE47" s="80"/>
      <c r="IF47" s="80"/>
      <c r="IG47" s="80"/>
      <c r="IH47" s="80"/>
      <c r="II47" s="80"/>
      <c r="IJ47" s="80"/>
      <c r="IK47" s="80"/>
      <c r="IL47" s="80"/>
      <c r="IM47" s="80"/>
      <c r="IN47" s="80"/>
      <c r="IO47" s="80"/>
      <c r="IP47" s="80"/>
      <c r="IQ47" s="80"/>
      <c r="IR47" s="80"/>
      <c r="IS47" s="80"/>
      <c r="IT47" s="80"/>
      <c r="IU47" s="80"/>
    </row>
    <row r="48" spans="1:255" s="85" customFormat="1" ht="20.25" hidden="1" customHeight="1">
      <c r="A48" s="71"/>
      <c r="B48" s="57"/>
      <c r="C48" s="57"/>
      <c r="D48" s="57"/>
      <c r="E48" s="57"/>
      <c r="F48" s="57"/>
      <c r="G48" s="57"/>
      <c r="H48" s="57"/>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c r="EO48" s="80"/>
      <c r="EP48" s="80"/>
      <c r="EQ48" s="80"/>
      <c r="ER48" s="80"/>
      <c r="ES48" s="80"/>
      <c r="ET48" s="80"/>
      <c r="EU48" s="80"/>
      <c r="EV48" s="80"/>
      <c r="EW48" s="80"/>
      <c r="EX48" s="80"/>
      <c r="EY48" s="80"/>
      <c r="EZ48" s="80"/>
      <c r="FA48" s="80"/>
      <c r="FB48" s="80"/>
      <c r="FC48" s="80"/>
      <c r="FD48" s="80"/>
      <c r="FE48" s="80"/>
      <c r="FF48" s="80"/>
      <c r="FG48" s="80"/>
      <c r="FH48" s="80"/>
      <c r="FI48" s="80"/>
      <c r="FJ48" s="80"/>
      <c r="FK48" s="80"/>
      <c r="FL48" s="80"/>
      <c r="FM48" s="80"/>
      <c r="FN48" s="80"/>
      <c r="FO48" s="80"/>
      <c r="FP48" s="80"/>
      <c r="FQ48" s="80"/>
      <c r="FR48" s="80"/>
      <c r="FS48" s="80"/>
      <c r="FT48" s="80"/>
      <c r="FU48" s="80"/>
      <c r="FV48" s="80"/>
      <c r="FW48" s="80"/>
      <c r="FX48" s="80"/>
      <c r="FY48" s="80"/>
      <c r="FZ48" s="80"/>
      <c r="GA48" s="80"/>
      <c r="GB48" s="80"/>
      <c r="GC48" s="80"/>
      <c r="GD48" s="80"/>
      <c r="GE48" s="80"/>
      <c r="GF48" s="80"/>
      <c r="GG48" s="80"/>
      <c r="GH48" s="80"/>
      <c r="GI48" s="80"/>
      <c r="GJ48" s="80"/>
      <c r="GK48" s="80"/>
      <c r="GL48" s="80"/>
      <c r="GM48" s="80"/>
      <c r="GN48" s="80"/>
      <c r="GO48" s="80"/>
      <c r="GP48" s="80"/>
      <c r="GQ48" s="80"/>
      <c r="GR48" s="80"/>
      <c r="GS48" s="80"/>
      <c r="GT48" s="80"/>
      <c r="GU48" s="80"/>
      <c r="GV48" s="80"/>
      <c r="GW48" s="80"/>
      <c r="GX48" s="80"/>
      <c r="GY48" s="80"/>
      <c r="GZ48" s="80"/>
      <c r="HA48" s="80"/>
      <c r="HB48" s="80"/>
      <c r="HC48" s="80"/>
      <c r="HD48" s="80"/>
      <c r="HE48" s="80"/>
      <c r="HF48" s="80"/>
      <c r="HG48" s="80"/>
      <c r="HH48" s="80"/>
      <c r="HI48" s="80"/>
      <c r="HJ48" s="80"/>
      <c r="HK48" s="80"/>
      <c r="HL48" s="80"/>
      <c r="HM48" s="80"/>
      <c r="HN48" s="80"/>
      <c r="HO48" s="80"/>
      <c r="HP48" s="80"/>
      <c r="HQ48" s="80"/>
      <c r="HR48" s="80"/>
      <c r="HS48" s="80"/>
      <c r="HT48" s="80"/>
      <c r="HU48" s="80"/>
      <c r="HV48" s="80"/>
      <c r="HW48" s="80"/>
      <c r="HX48" s="80"/>
      <c r="HY48" s="80"/>
      <c r="HZ48" s="80"/>
      <c r="IA48" s="80"/>
      <c r="IB48" s="80"/>
      <c r="IC48" s="80"/>
      <c r="ID48" s="80"/>
      <c r="IE48" s="80"/>
      <c r="IF48" s="80"/>
      <c r="IG48" s="80"/>
      <c r="IH48" s="80"/>
      <c r="II48" s="80"/>
      <c r="IJ48" s="80"/>
      <c r="IK48" s="80"/>
      <c r="IL48" s="80"/>
      <c r="IM48" s="80"/>
      <c r="IN48" s="80"/>
      <c r="IO48" s="80"/>
      <c r="IP48" s="80"/>
      <c r="IQ48" s="80"/>
      <c r="IR48" s="80"/>
      <c r="IS48" s="80"/>
      <c r="IT48" s="80"/>
      <c r="IU48" s="80"/>
    </row>
    <row r="49" spans="1:255" s="85" customFormat="1" ht="12" hidden="1" customHeight="1">
      <c r="A49" s="71"/>
      <c r="B49" s="57"/>
      <c r="C49" s="57"/>
      <c r="D49" s="57"/>
      <c r="E49" s="57"/>
      <c r="H49" s="57"/>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0"/>
      <c r="GD49" s="80"/>
      <c r="GE49" s="80"/>
      <c r="GF49" s="80"/>
      <c r="GG49" s="80"/>
      <c r="GH49" s="80"/>
      <c r="GI49" s="80"/>
      <c r="GJ49" s="80"/>
      <c r="GK49" s="80"/>
      <c r="GL49" s="80"/>
      <c r="GM49" s="80"/>
      <c r="GN49" s="80"/>
      <c r="GO49" s="80"/>
      <c r="GP49" s="80"/>
      <c r="GQ49" s="80"/>
      <c r="GR49" s="80"/>
      <c r="GS49" s="80"/>
      <c r="GT49" s="80"/>
      <c r="GU49" s="80"/>
      <c r="GV49" s="80"/>
      <c r="GW49" s="80"/>
      <c r="GX49" s="80"/>
      <c r="GY49" s="80"/>
      <c r="GZ49" s="80"/>
      <c r="HA49" s="80"/>
      <c r="HB49" s="80"/>
      <c r="HC49" s="80"/>
      <c r="HD49" s="80"/>
      <c r="HE49" s="80"/>
      <c r="HF49" s="80"/>
      <c r="HG49" s="80"/>
      <c r="HH49" s="80"/>
      <c r="HI49" s="80"/>
      <c r="HJ49" s="80"/>
      <c r="HK49" s="80"/>
      <c r="HL49" s="80"/>
      <c r="HM49" s="80"/>
      <c r="HN49" s="80"/>
      <c r="HO49" s="80"/>
      <c r="HP49" s="80"/>
      <c r="HQ49" s="80"/>
      <c r="HR49" s="80"/>
      <c r="HS49" s="80"/>
      <c r="HT49" s="80"/>
      <c r="HU49" s="80"/>
      <c r="HV49" s="80"/>
      <c r="HW49" s="80"/>
      <c r="HX49" s="80"/>
      <c r="HY49" s="80"/>
      <c r="HZ49" s="80"/>
      <c r="IA49" s="80"/>
      <c r="IB49" s="80"/>
      <c r="IC49" s="80"/>
      <c r="ID49" s="80"/>
      <c r="IE49" s="80"/>
      <c r="IF49" s="80"/>
      <c r="IG49" s="80"/>
      <c r="IH49" s="80"/>
      <c r="II49" s="80"/>
      <c r="IJ49" s="80"/>
      <c r="IK49" s="80"/>
      <c r="IL49" s="80"/>
      <c r="IM49" s="80"/>
      <c r="IN49" s="80"/>
      <c r="IO49" s="80"/>
      <c r="IP49" s="80"/>
      <c r="IQ49" s="80"/>
      <c r="IR49" s="80"/>
      <c r="IS49" s="80"/>
      <c r="IT49" s="80"/>
      <c r="IU49" s="80"/>
    </row>
    <row r="50" spans="1:255" s="85" customFormat="1" hidden="1">
      <c r="A50" s="71"/>
      <c r="B50" s="57"/>
      <c r="C50" s="57"/>
      <c r="D50" s="57"/>
      <c r="E50" s="57"/>
      <c r="H50" s="57"/>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c r="ES50" s="80"/>
      <c r="ET50" s="80"/>
      <c r="EU50" s="80"/>
      <c r="EV50" s="80"/>
      <c r="EW50" s="80"/>
      <c r="EX50" s="80"/>
      <c r="EY50" s="80"/>
      <c r="EZ50" s="80"/>
      <c r="FA50" s="80"/>
      <c r="FB50" s="80"/>
      <c r="FC50" s="80"/>
      <c r="FD50" s="80"/>
      <c r="FE50" s="80"/>
      <c r="FF50" s="80"/>
      <c r="FG50" s="80"/>
      <c r="FH50" s="80"/>
      <c r="FI50" s="80"/>
      <c r="FJ50" s="80"/>
      <c r="FK50" s="80"/>
      <c r="FL50" s="80"/>
      <c r="FM50" s="80"/>
      <c r="FN50" s="80"/>
      <c r="FO50" s="80"/>
      <c r="FP50" s="80"/>
      <c r="FQ50" s="80"/>
      <c r="FR50" s="80"/>
      <c r="FS50" s="80"/>
      <c r="FT50" s="80"/>
      <c r="FU50" s="80"/>
      <c r="FV50" s="80"/>
      <c r="FW50" s="80"/>
      <c r="FX50" s="80"/>
      <c r="FY50" s="80"/>
      <c r="FZ50" s="80"/>
      <c r="GA50" s="80"/>
      <c r="GB50" s="80"/>
      <c r="GC50" s="80"/>
      <c r="GD50" s="80"/>
      <c r="GE50" s="80"/>
      <c r="GF50" s="80"/>
      <c r="GG50" s="80"/>
      <c r="GH50" s="80"/>
      <c r="GI50" s="80"/>
      <c r="GJ50" s="80"/>
      <c r="GK50" s="80"/>
      <c r="GL50" s="80"/>
      <c r="GM50" s="80"/>
      <c r="GN50" s="80"/>
      <c r="GO50" s="80"/>
      <c r="GP50" s="80"/>
      <c r="GQ50" s="80"/>
      <c r="GR50" s="80"/>
      <c r="GS50" s="80"/>
      <c r="GT50" s="80"/>
      <c r="GU50" s="80"/>
      <c r="GV50" s="80"/>
      <c r="GW50" s="80"/>
      <c r="GX50" s="80"/>
      <c r="GY50" s="80"/>
      <c r="GZ50" s="80"/>
      <c r="HA50" s="80"/>
      <c r="HB50" s="80"/>
      <c r="HC50" s="80"/>
      <c r="HD50" s="80"/>
      <c r="HE50" s="80"/>
      <c r="HF50" s="80"/>
      <c r="HG50" s="80"/>
      <c r="HH50" s="80"/>
      <c r="HI50" s="80"/>
      <c r="HJ50" s="80"/>
      <c r="HK50" s="80"/>
      <c r="HL50" s="80"/>
      <c r="HM50" s="80"/>
      <c r="HN50" s="80"/>
      <c r="HO50" s="80"/>
      <c r="HP50" s="80"/>
      <c r="HQ50" s="80"/>
      <c r="HR50" s="80"/>
      <c r="HS50" s="80"/>
      <c r="HT50" s="80"/>
      <c r="HU50" s="80"/>
      <c r="HV50" s="80"/>
      <c r="HW50" s="80"/>
      <c r="HX50" s="80"/>
      <c r="HY50" s="80"/>
      <c r="HZ50" s="80"/>
      <c r="IA50" s="80"/>
      <c r="IB50" s="80"/>
      <c r="IC50" s="80"/>
      <c r="ID50" s="80"/>
      <c r="IE50" s="80"/>
      <c r="IF50" s="80"/>
      <c r="IG50" s="80"/>
      <c r="IH50" s="80"/>
      <c r="II50" s="80"/>
      <c r="IJ50" s="80"/>
      <c r="IK50" s="80"/>
      <c r="IL50" s="80"/>
      <c r="IM50" s="80"/>
      <c r="IN50" s="80"/>
      <c r="IO50" s="80"/>
      <c r="IP50" s="80"/>
      <c r="IQ50" s="80"/>
      <c r="IR50" s="80"/>
      <c r="IS50" s="80"/>
      <c r="IT50" s="80"/>
      <c r="IU50" s="80"/>
    </row>
    <row r="51" spans="1:255" s="85" customFormat="1" hidden="1">
      <c r="A51" s="71"/>
      <c r="B51"/>
      <c r="C51"/>
      <c r="D51"/>
      <c r="E51"/>
      <c r="F51"/>
      <c r="G51"/>
      <c r="H51"/>
      <c r="I51"/>
      <c r="J51"/>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c r="EO51" s="80"/>
      <c r="EP51" s="80"/>
      <c r="EQ51" s="80"/>
      <c r="ER51" s="80"/>
      <c r="ES51" s="80"/>
      <c r="ET51" s="80"/>
      <c r="EU51" s="80"/>
      <c r="EV51" s="80"/>
      <c r="EW51" s="80"/>
      <c r="EX51" s="80"/>
      <c r="EY51" s="80"/>
      <c r="EZ51" s="80"/>
      <c r="FA51" s="80"/>
      <c r="FB51" s="80"/>
      <c r="FC51" s="80"/>
      <c r="FD51" s="80"/>
      <c r="FE51" s="80"/>
      <c r="FF51" s="80"/>
      <c r="FG51" s="80"/>
      <c r="FH51" s="80"/>
      <c r="FI51" s="80"/>
      <c r="FJ51" s="80"/>
      <c r="FK51" s="80"/>
      <c r="FL51" s="80"/>
      <c r="FM51" s="80"/>
      <c r="FN51" s="80"/>
      <c r="FO51" s="80"/>
      <c r="FP51" s="80"/>
      <c r="FQ51" s="80"/>
      <c r="FR51" s="80"/>
      <c r="FS51" s="80"/>
      <c r="FT51" s="80"/>
      <c r="FU51" s="80"/>
      <c r="FV51" s="80"/>
      <c r="FW51" s="80"/>
      <c r="FX51" s="80"/>
      <c r="FY51" s="80"/>
      <c r="FZ51" s="80"/>
      <c r="GA51" s="80"/>
      <c r="GB51" s="80"/>
      <c r="GC51" s="80"/>
      <c r="GD51" s="80"/>
      <c r="GE51" s="80"/>
      <c r="GF51" s="80"/>
      <c r="GG51" s="80"/>
      <c r="GH51" s="80"/>
      <c r="GI51" s="80"/>
      <c r="GJ51" s="80"/>
      <c r="GK51" s="80"/>
      <c r="GL51" s="80"/>
      <c r="GM51" s="80"/>
      <c r="GN51" s="80"/>
      <c r="GO51" s="80"/>
      <c r="GP51" s="80"/>
      <c r="GQ51" s="80"/>
      <c r="GR51" s="80"/>
      <c r="GS51" s="80"/>
      <c r="GT51" s="80"/>
      <c r="GU51" s="80"/>
      <c r="GV51" s="80"/>
      <c r="GW51" s="80"/>
      <c r="GX51" s="80"/>
      <c r="GY51" s="80"/>
      <c r="GZ51" s="80"/>
      <c r="HA51" s="80"/>
      <c r="HB51" s="80"/>
      <c r="HC51" s="80"/>
      <c r="HD51" s="80"/>
      <c r="HE51" s="80"/>
      <c r="HF51" s="80"/>
      <c r="HG51" s="80"/>
      <c r="HH51" s="80"/>
      <c r="HI51" s="80"/>
      <c r="HJ51" s="80"/>
      <c r="HK51" s="80"/>
      <c r="HL51" s="80"/>
      <c r="HM51" s="80"/>
      <c r="HN51" s="80"/>
      <c r="HO51" s="80"/>
      <c r="HP51" s="80"/>
      <c r="HQ51" s="80"/>
      <c r="HR51" s="80"/>
      <c r="HS51" s="80"/>
      <c r="HT51" s="80"/>
      <c r="HU51" s="80"/>
      <c r="HV51" s="80"/>
      <c r="HW51" s="80"/>
      <c r="HX51" s="80"/>
      <c r="HY51" s="80"/>
      <c r="HZ51" s="80"/>
      <c r="IA51" s="80"/>
      <c r="IB51" s="80"/>
      <c r="IC51" s="80"/>
      <c r="ID51" s="80"/>
      <c r="IE51" s="80"/>
      <c r="IF51" s="80"/>
      <c r="IG51" s="80"/>
      <c r="IH51" s="80"/>
      <c r="II51" s="80"/>
      <c r="IJ51" s="80"/>
      <c r="IK51" s="80"/>
      <c r="IL51" s="80"/>
      <c r="IM51" s="80"/>
      <c r="IN51" s="80"/>
      <c r="IO51" s="80"/>
      <c r="IP51" s="80"/>
      <c r="IQ51" s="80"/>
      <c r="IR51" s="80"/>
      <c r="IS51" s="80"/>
      <c r="IT51" s="80"/>
      <c r="IU51" s="80"/>
    </row>
    <row r="52" spans="1:255" s="85" customFormat="1" hidden="1">
      <c r="A52" s="71"/>
      <c r="B52"/>
      <c r="G52"/>
      <c r="H52"/>
      <c r="I52"/>
      <c r="J52"/>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80"/>
      <c r="ES52" s="80"/>
      <c r="ET52" s="80"/>
      <c r="EU52" s="80"/>
      <c r="EV52" s="80"/>
      <c r="EW52" s="80"/>
      <c r="EX52" s="80"/>
      <c r="EY52" s="80"/>
      <c r="EZ52" s="80"/>
      <c r="FA52" s="80"/>
      <c r="FB52" s="80"/>
      <c r="FC52" s="80"/>
      <c r="FD52" s="80"/>
      <c r="FE52" s="80"/>
      <c r="FF52" s="80"/>
      <c r="FG52" s="80"/>
      <c r="FH52" s="80"/>
      <c r="FI52" s="80"/>
      <c r="FJ52" s="80"/>
      <c r="FK52" s="80"/>
      <c r="FL52" s="80"/>
      <c r="FM52" s="80"/>
      <c r="FN52" s="80"/>
      <c r="FO52" s="80"/>
      <c r="FP52" s="80"/>
      <c r="FQ52" s="80"/>
      <c r="FR52" s="80"/>
      <c r="FS52" s="80"/>
      <c r="FT52" s="80"/>
      <c r="FU52" s="80"/>
      <c r="FV52" s="80"/>
      <c r="FW52" s="80"/>
      <c r="FX52" s="80"/>
      <c r="FY52" s="80"/>
      <c r="FZ52" s="80"/>
      <c r="GA52" s="80"/>
      <c r="GB52" s="80"/>
      <c r="GC52" s="80"/>
      <c r="GD52" s="80"/>
      <c r="GE52" s="80"/>
      <c r="GF52" s="80"/>
      <c r="GG52" s="80"/>
      <c r="GH52" s="80"/>
      <c r="GI52" s="80"/>
      <c r="GJ52" s="80"/>
      <c r="GK52" s="80"/>
      <c r="GL52" s="80"/>
      <c r="GM52" s="80"/>
      <c r="GN52" s="80"/>
      <c r="GO52" s="80"/>
      <c r="GP52" s="80"/>
      <c r="GQ52" s="80"/>
      <c r="GR52" s="80"/>
      <c r="GS52" s="80"/>
      <c r="GT52" s="80"/>
      <c r="GU52" s="80"/>
      <c r="GV52" s="80"/>
      <c r="GW52" s="80"/>
      <c r="GX52" s="80"/>
      <c r="GY52" s="80"/>
      <c r="GZ52" s="80"/>
      <c r="HA52" s="80"/>
      <c r="HB52" s="80"/>
      <c r="HC52" s="80"/>
      <c r="HD52" s="80"/>
      <c r="HE52" s="80"/>
      <c r="HF52" s="80"/>
      <c r="HG52" s="80"/>
      <c r="HH52" s="80"/>
      <c r="HI52" s="80"/>
      <c r="HJ52" s="80"/>
      <c r="HK52" s="80"/>
      <c r="HL52" s="80"/>
      <c r="HM52" s="80"/>
      <c r="HN52" s="80"/>
      <c r="HO52" s="80"/>
      <c r="HP52" s="80"/>
      <c r="HQ52" s="80"/>
      <c r="HR52" s="80"/>
      <c r="HS52" s="80"/>
      <c r="HT52" s="80"/>
      <c r="HU52" s="80"/>
      <c r="HV52" s="80"/>
      <c r="HW52" s="80"/>
      <c r="HX52" s="80"/>
      <c r="HY52" s="80"/>
      <c r="HZ52" s="80"/>
      <c r="IA52" s="80"/>
      <c r="IB52" s="80"/>
      <c r="IC52" s="80"/>
      <c r="ID52" s="80"/>
      <c r="IE52" s="80"/>
      <c r="IF52" s="80"/>
      <c r="IG52" s="80"/>
      <c r="IH52" s="80"/>
      <c r="II52" s="80"/>
      <c r="IJ52" s="80"/>
      <c r="IK52" s="80"/>
      <c r="IL52" s="80"/>
      <c r="IM52" s="80"/>
      <c r="IN52" s="80"/>
      <c r="IO52" s="80"/>
      <c r="IP52" s="80"/>
      <c r="IQ52" s="80"/>
      <c r="IR52" s="80"/>
      <c r="IS52" s="80"/>
      <c r="IT52" s="80"/>
      <c r="IU52" s="80"/>
    </row>
    <row r="53" spans="1:255" s="85" customFormat="1" hidden="1">
      <c r="A53" s="71"/>
      <c r="B53"/>
      <c r="G53"/>
      <c r="H53"/>
      <c r="I53"/>
      <c r="J53"/>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c r="FB53" s="80"/>
      <c r="FC53" s="80"/>
      <c r="FD53" s="80"/>
      <c r="FE53" s="80"/>
      <c r="FF53" s="80"/>
      <c r="FG53" s="80"/>
      <c r="FH53" s="80"/>
      <c r="FI53" s="80"/>
      <c r="FJ53" s="80"/>
      <c r="FK53" s="80"/>
      <c r="FL53" s="80"/>
      <c r="FM53" s="80"/>
      <c r="FN53" s="80"/>
      <c r="FO53" s="80"/>
      <c r="FP53" s="80"/>
      <c r="FQ53" s="80"/>
      <c r="FR53" s="80"/>
      <c r="FS53" s="80"/>
      <c r="FT53" s="80"/>
      <c r="FU53" s="80"/>
      <c r="FV53" s="80"/>
      <c r="FW53" s="80"/>
      <c r="FX53" s="80"/>
      <c r="FY53" s="80"/>
      <c r="FZ53" s="80"/>
      <c r="GA53" s="80"/>
      <c r="GB53" s="80"/>
      <c r="GC53" s="80"/>
      <c r="GD53" s="80"/>
      <c r="GE53" s="80"/>
      <c r="GF53" s="80"/>
      <c r="GG53" s="80"/>
      <c r="GH53" s="80"/>
      <c r="GI53" s="80"/>
      <c r="GJ53" s="80"/>
      <c r="GK53" s="80"/>
      <c r="GL53" s="80"/>
      <c r="GM53" s="80"/>
      <c r="GN53" s="80"/>
      <c r="GO53" s="80"/>
      <c r="GP53" s="80"/>
      <c r="GQ53" s="80"/>
      <c r="GR53" s="80"/>
      <c r="GS53" s="80"/>
      <c r="GT53" s="80"/>
      <c r="GU53" s="80"/>
      <c r="GV53" s="80"/>
      <c r="GW53" s="80"/>
      <c r="GX53" s="80"/>
      <c r="GY53" s="80"/>
      <c r="GZ53" s="80"/>
      <c r="HA53" s="80"/>
      <c r="HB53" s="80"/>
      <c r="HC53" s="80"/>
      <c r="HD53" s="80"/>
      <c r="HE53" s="80"/>
      <c r="HF53" s="80"/>
      <c r="HG53" s="80"/>
      <c r="HH53" s="80"/>
      <c r="HI53" s="80"/>
      <c r="HJ53" s="80"/>
      <c r="HK53" s="80"/>
      <c r="HL53" s="80"/>
      <c r="HM53" s="80"/>
      <c r="HN53" s="80"/>
      <c r="HO53" s="80"/>
      <c r="HP53" s="80"/>
      <c r="HQ53" s="80"/>
      <c r="HR53" s="80"/>
      <c r="HS53" s="80"/>
      <c r="HT53" s="80"/>
      <c r="HU53" s="80"/>
      <c r="HV53" s="80"/>
      <c r="HW53" s="80"/>
      <c r="HX53" s="80"/>
      <c r="HY53" s="80"/>
      <c r="HZ53" s="80"/>
      <c r="IA53" s="80"/>
      <c r="IB53" s="80"/>
      <c r="IC53" s="80"/>
      <c r="ID53" s="80"/>
      <c r="IE53" s="80"/>
      <c r="IF53" s="80"/>
      <c r="IG53" s="80"/>
      <c r="IH53" s="80"/>
      <c r="II53" s="80"/>
      <c r="IJ53" s="80"/>
      <c r="IK53" s="80"/>
      <c r="IL53" s="80"/>
      <c r="IM53" s="80"/>
      <c r="IN53" s="80"/>
      <c r="IO53" s="80"/>
      <c r="IP53" s="80"/>
      <c r="IQ53" s="80"/>
      <c r="IR53" s="80"/>
      <c r="IS53" s="80"/>
      <c r="IT53" s="80"/>
      <c r="IU53" s="80"/>
    </row>
    <row r="54" spans="1:255" s="85" customFormat="1" hidden="1">
      <c r="A54" s="71"/>
      <c r="B54"/>
      <c r="G54"/>
      <c r="H54"/>
      <c r="I54"/>
      <c r="J54"/>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80"/>
      <c r="FT54" s="80"/>
      <c r="FU54" s="80"/>
      <c r="FV54" s="80"/>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80"/>
      <c r="GY54" s="80"/>
      <c r="GZ54" s="80"/>
      <c r="HA54" s="80"/>
      <c r="HB54" s="80"/>
      <c r="HC54" s="80"/>
      <c r="HD54" s="80"/>
      <c r="HE54" s="80"/>
      <c r="HF54" s="80"/>
      <c r="HG54" s="80"/>
      <c r="HH54" s="80"/>
      <c r="HI54" s="80"/>
      <c r="HJ54" s="80"/>
      <c r="HK54" s="80"/>
      <c r="HL54" s="80"/>
      <c r="HM54" s="80"/>
      <c r="HN54" s="80"/>
      <c r="HO54" s="80"/>
      <c r="HP54" s="80"/>
      <c r="HQ54" s="80"/>
      <c r="HR54" s="80"/>
      <c r="HS54" s="80"/>
      <c r="HT54" s="80"/>
      <c r="HU54" s="80"/>
      <c r="HV54" s="80"/>
      <c r="HW54" s="80"/>
      <c r="HX54" s="80"/>
      <c r="HY54" s="80"/>
      <c r="HZ54" s="80"/>
      <c r="IA54" s="80"/>
      <c r="IB54" s="80"/>
      <c r="IC54" s="80"/>
      <c r="ID54" s="80"/>
      <c r="IE54" s="80"/>
      <c r="IF54" s="80"/>
      <c r="IG54" s="80"/>
      <c r="IH54" s="80"/>
      <c r="II54" s="80"/>
      <c r="IJ54" s="80"/>
      <c r="IK54" s="80"/>
      <c r="IL54" s="80"/>
      <c r="IM54" s="80"/>
      <c r="IN54" s="80"/>
      <c r="IO54" s="80"/>
      <c r="IP54" s="80"/>
      <c r="IQ54" s="80"/>
      <c r="IR54" s="80"/>
      <c r="IS54" s="80"/>
      <c r="IT54" s="80"/>
      <c r="IU54" s="80"/>
    </row>
    <row r="55" spans="1:255" s="85" customFormat="1" hidden="1">
      <c r="A55" s="71"/>
      <c r="B55"/>
      <c r="G55"/>
      <c r="H55"/>
      <c r="I55"/>
      <c r="J55"/>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c r="HI55" s="80"/>
      <c r="HJ55" s="80"/>
      <c r="HK55" s="80"/>
      <c r="HL55" s="80"/>
      <c r="HM55" s="80"/>
      <c r="HN55" s="80"/>
      <c r="HO55" s="80"/>
      <c r="HP55" s="80"/>
      <c r="HQ55" s="80"/>
      <c r="HR55" s="80"/>
      <c r="HS55" s="80"/>
      <c r="HT55" s="80"/>
      <c r="HU55" s="80"/>
      <c r="HV55" s="80"/>
      <c r="HW55" s="80"/>
      <c r="HX55" s="80"/>
      <c r="HY55" s="80"/>
      <c r="HZ55" s="80"/>
      <c r="IA55" s="80"/>
      <c r="IB55" s="80"/>
      <c r="IC55" s="80"/>
      <c r="ID55" s="80"/>
      <c r="IE55" s="80"/>
      <c r="IF55" s="80"/>
      <c r="IG55" s="80"/>
      <c r="IH55" s="80"/>
      <c r="II55" s="80"/>
      <c r="IJ55" s="80"/>
      <c r="IK55" s="80"/>
      <c r="IL55" s="80"/>
      <c r="IM55" s="80"/>
      <c r="IN55" s="80"/>
      <c r="IO55" s="80"/>
      <c r="IP55" s="80"/>
      <c r="IQ55" s="80"/>
      <c r="IR55" s="80"/>
      <c r="IS55" s="80"/>
      <c r="IT55" s="80"/>
      <c r="IU55" s="80"/>
    </row>
    <row r="56" spans="1:255" s="85" customFormat="1" hidden="1">
      <c r="A56" s="71"/>
      <c r="B56"/>
      <c r="G56"/>
      <c r="H56"/>
      <c r="I56"/>
      <c r="J56"/>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c r="HS56" s="80"/>
      <c r="HT56" s="80"/>
      <c r="HU56" s="80"/>
      <c r="HV56" s="80"/>
      <c r="HW56" s="80"/>
      <c r="HX56" s="80"/>
      <c r="HY56" s="80"/>
      <c r="HZ56" s="80"/>
      <c r="IA56" s="80"/>
      <c r="IB56" s="80"/>
      <c r="IC56" s="80"/>
      <c r="ID56" s="80"/>
      <c r="IE56" s="80"/>
      <c r="IF56" s="80"/>
      <c r="IG56" s="80"/>
      <c r="IH56" s="80"/>
      <c r="II56" s="80"/>
      <c r="IJ56" s="80"/>
      <c r="IK56" s="80"/>
      <c r="IL56" s="80"/>
      <c r="IM56" s="80"/>
      <c r="IN56" s="80"/>
      <c r="IO56" s="80"/>
      <c r="IP56" s="80"/>
      <c r="IQ56" s="80"/>
      <c r="IR56" s="80"/>
      <c r="IS56" s="80"/>
      <c r="IT56" s="80"/>
      <c r="IU56" s="80"/>
    </row>
    <row r="57" spans="1:255" s="85" customFormat="1" hidden="1">
      <c r="A57" s="71"/>
      <c r="B57"/>
      <c r="G57"/>
      <c r="H57"/>
      <c r="I57"/>
      <c r="J57"/>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c r="HS57" s="80"/>
      <c r="HT57" s="80"/>
      <c r="HU57" s="80"/>
      <c r="HV57" s="80"/>
      <c r="HW57" s="80"/>
      <c r="HX57" s="80"/>
      <c r="HY57" s="80"/>
      <c r="HZ57" s="80"/>
      <c r="IA57" s="80"/>
      <c r="IB57" s="80"/>
      <c r="IC57" s="80"/>
      <c r="ID57" s="80"/>
      <c r="IE57" s="80"/>
      <c r="IF57" s="80"/>
      <c r="IG57" s="80"/>
      <c r="IH57" s="80"/>
      <c r="II57" s="80"/>
      <c r="IJ57" s="80"/>
      <c r="IK57" s="80"/>
      <c r="IL57" s="80"/>
      <c r="IM57" s="80"/>
      <c r="IN57" s="80"/>
      <c r="IO57" s="80"/>
      <c r="IP57" s="80"/>
      <c r="IQ57" s="80"/>
      <c r="IR57" s="80"/>
      <c r="IS57" s="80"/>
      <c r="IT57" s="80"/>
      <c r="IU57" s="80"/>
    </row>
    <row r="58" spans="1:255" s="85" customFormat="1" hidden="1">
      <c r="A58" s="71"/>
      <c r="B58"/>
      <c r="C58"/>
      <c r="D58"/>
      <c r="E58"/>
      <c r="F58"/>
      <c r="G58"/>
      <c r="H58"/>
      <c r="I58"/>
      <c r="J58"/>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80"/>
      <c r="GE58" s="80"/>
      <c r="GF58" s="80"/>
      <c r="GG58" s="80"/>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row>
    <row r="59" spans="1:255" s="85" customFormat="1" hidden="1">
      <c r="A59" s="71"/>
      <c r="B59"/>
      <c r="C59"/>
      <c r="D59"/>
      <c r="E59"/>
      <c r="F59"/>
      <c r="G59"/>
      <c r="H59"/>
      <c r="I59"/>
      <c r="J59"/>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80"/>
      <c r="GE59" s="80"/>
      <c r="GF59" s="80"/>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row>
    <row r="60" spans="1:255" s="85" customFormat="1" hidden="1">
      <c r="A60" s="71"/>
      <c r="B60"/>
      <c r="C60"/>
      <c r="D60"/>
      <c r="E60"/>
      <c r="F60"/>
      <c r="G60"/>
      <c r="H60"/>
      <c r="I60"/>
      <c r="J6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row>
    <row r="61" spans="1:255" s="85" customFormat="1" hidden="1">
      <c r="A61" s="71"/>
      <c r="B61"/>
      <c r="C61"/>
      <c r="D61"/>
      <c r="E61"/>
      <c r="F61"/>
      <c r="G61"/>
      <c r="H61"/>
      <c r="I61"/>
      <c r="J61"/>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0"/>
      <c r="FG61" s="80"/>
      <c r="FH61" s="80"/>
      <c r="FI61" s="80"/>
      <c r="FJ61" s="80"/>
      <c r="FK61" s="80"/>
      <c r="FL61" s="80"/>
      <c r="FM61" s="80"/>
      <c r="FN61" s="80"/>
      <c r="FO61" s="80"/>
      <c r="FP61" s="80"/>
      <c r="FQ61" s="80"/>
      <c r="FR61" s="80"/>
      <c r="FS61" s="80"/>
      <c r="FT61" s="80"/>
      <c r="FU61" s="80"/>
      <c r="FV61" s="80"/>
      <c r="FW61" s="80"/>
      <c r="FX61" s="80"/>
      <c r="FY61" s="80"/>
      <c r="FZ61" s="80"/>
      <c r="GA61" s="80"/>
      <c r="GB61" s="80"/>
      <c r="GC61" s="80"/>
      <c r="GD61" s="80"/>
      <c r="GE61" s="80"/>
      <c r="GF61" s="80"/>
      <c r="GG61" s="80"/>
      <c r="GH61" s="80"/>
      <c r="GI61" s="80"/>
      <c r="GJ61" s="80"/>
      <c r="GK61" s="80"/>
      <c r="GL61" s="80"/>
      <c r="GM61" s="80"/>
      <c r="GN61" s="80"/>
      <c r="GO61" s="80"/>
      <c r="GP61" s="80"/>
      <c r="GQ61" s="80"/>
      <c r="GR61" s="80"/>
      <c r="GS61" s="80"/>
      <c r="GT61" s="80"/>
      <c r="GU61" s="80"/>
      <c r="GV61" s="80"/>
      <c r="GW61" s="80"/>
      <c r="GX61" s="80"/>
      <c r="GY61" s="80"/>
      <c r="GZ61" s="80"/>
      <c r="HA61" s="80"/>
      <c r="HB61" s="80"/>
      <c r="HC61" s="80"/>
      <c r="HD61" s="80"/>
      <c r="HE61" s="80"/>
      <c r="HF61" s="80"/>
      <c r="HG61" s="80"/>
      <c r="HH61" s="80"/>
      <c r="HI61" s="80"/>
      <c r="HJ61" s="80"/>
      <c r="HK61" s="80"/>
      <c r="HL61" s="80"/>
      <c r="HM61" s="80"/>
      <c r="HN61" s="80"/>
      <c r="HO61" s="80"/>
      <c r="HP61" s="80"/>
      <c r="HQ61" s="80"/>
      <c r="HR61" s="80"/>
      <c r="HS61" s="80"/>
      <c r="HT61" s="80"/>
      <c r="HU61" s="80"/>
      <c r="HV61" s="80"/>
      <c r="HW61" s="80"/>
      <c r="HX61" s="80"/>
      <c r="HY61" s="80"/>
      <c r="HZ61" s="80"/>
      <c r="IA61" s="80"/>
      <c r="IB61" s="80"/>
      <c r="IC61" s="80"/>
      <c r="ID61" s="80"/>
      <c r="IE61" s="80"/>
      <c r="IF61" s="80"/>
      <c r="IG61" s="80"/>
      <c r="IH61" s="80"/>
      <c r="II61" s="80"/>
      <c r="IJ61" s="80"/>
      <c r="IK61" s="80"/>
      <c r="IL61" s="80"/>
      <c r="IM61" s="80"/>
      <c r="IN61" s="80"/>
      <c r="IO61" s="80"/>
      <c r="IP61" s="80"/>
      <c r="IQ61" s="80"/>
      <c r="IR61" s="80"/>
      <c r="IS61" s="80"/>
      <c r="IT61" s="80"/>
      <c r="IU61" s="80"/>
    </row>
    <row r="62" spans="1:255" s="85" customFormat="1" hidden="1">
      <c r="A62" s="71"/>
      <c r="B62"/>
      <c r="C62"/>
      <c r="D62"/>
      <c r="E62"/>
      <c r="F62"/>
      <c r="G62"/>
      <c r="H62"/>
      <c r="I62"/>
      <c r="J62"/>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c r="EO62" s="80"/>
      <c r="EP62" s="80"/>
      <c r="EQ62" s="80"/>
      <c r="ER62" s="80"/>
      <c r="ES62" s="80"/>
      <c r="ET62" s="80"/>
      <c r="EU62" s="80"/>
      <c r="EV62" s="80"/>
      <c r="EW62" s="80"/>
      <c r="EX62" s="80"/>
      <c r="EY62" s="80"/>
      <c r="EZ62" s="80"/>
      <c r="FA62" s="80"/>
      <c r="FB62" s="80"/>
      <c r="FC62" s="80"/>
      <c r="FD62" s="80"/>
      <c r="FE62" s="80"/>
      <c r="FF62" s="80"/>
      <c r="FG62" s="80"/>
      <c r="FH62" s="80"/>
      <c r="FI62" s="80"/>
      <c r="FJ62" s="80"/>
      <c r="FK62" s="80"/>
      <c r="FL62" s="80"/>
      <c r="FM62" s="80"/>
      <c r="FN62" s="80"/>
      <c r="FO62" s="80"/>
      <c r="FP62" s="80"/>
      <c r="FQ62" s="80"/>
      <c r="FR62" s="80"/>
      <c r="FS62" s="80"/>
      <c r="FT62" s="80"/>
      <c r="FU62" s="80"/>
      <c r="FV62" s="80"/>
      <c r="FW62" s="80"/>
      <c r="FX62" s="80"/>
      <c r="FY62" s="80"/>
      <c r="FZ62" s="80"/>
      <c r="GA62" s="80"/>
      <c r="GB62" s="80"/>
      <c r="GC62" s="80"/>
      <c r="GD62" s="80"/>
      <c r="GE62" s="80"/>
      <c r="GF62" s="80"/>
      <c r="GG62" s="80"/>
      <c r="GH62" s="80"/>
      <c r="GI62" s="80"/>
      <c r="GJ62" s="80"/>
      <c r="GK62" s="80"/>
      <c r="GL62" s="80"/>
      <c r="GM62" s="80"/>
      <c r="GN62" s="80"/>
      <c r="GO62" s="80"/>
      <c r="GP62" s="80"/>
      <c r="GQ62" s="80"/>
      <c r="GR62" s="80"/>
      <c r="GS62" s="80"/>
      <c r="GT62" s="80"/>
      <c r="GU62" s="80"/>
      <c r="GV62" s="80"/>
      <c r="GW62" s="80"/>
      <c r="GX62" s="80"/>
      <c r="GY62" s="80"/>
      <c r="GZ62" s="80"/>
      <c r="HA62" s="80"/>
      <c r="HB62" s="80"/>
      <c r="HC62" s="80"/>
      <c r="HD62" s="80"/>
      <c r="HE62" s="80"/>
      <c r="HF62" s="80"/>
      <c r="HG62" s="80"/>
      <c r="HH62" s="80"/>
      <c r="HI62" s="80"/>
      <c r="HJ62" s="80"/>
      <c r="HK62" s="80"/>
      <c r="HL62" s="80"/>
      <c r="HM62" s="80"/>
      <c r="HN62" s="80"/>
      <c r="HO62" s="80"/>
      <c r="HP62" s="80"/>
      <c r="HQ62" s="80"/>
      <c r="HR62" s="80"/>
      <c r="HS62" s="80"/>
      <c r="HT62" s="80"/>
      <c r="HU62" s="80"/>
      <c r="HV62" s="80"/>
      <c r="HW62" s="80"/>
      <c r="HX62" s="80"/>
      <c r="HY62" s="80"/>
      <c r="HZ62" s="80"/>
      <c r="IA62" s="80"/>
      <c r="IB62" s="80"/>
      <c r="IC62" s="80"/>
      <c r="ID62" s="80"/>
      <c r="IE62" s="80"/>
      <c r="IF62" s="80"/>
      <c r="IG62" s="80"/>
      <c r="IH62" s="80"/>
      <c r="II62" s="80"/>
      <c r="IJ62" s="80"/>
      <c r="IK62" s="80"/>
      <c r="IL62" s="80"/>
      <c r="IM62" s="80"/>
      <c r="IN62" s="80"/>
      <c r="IO62" s="80"/>
      <c r="IP62" s="80"/>
      <c r="IQ62" s="80"/>
      <c r="IR62" s="80"/>
      <c r="IS62" s="80"/>
      <c r="IT62" s="80"/>
      <c r="IU62" s="80"/>
    </row>
    <row r="63" spans="1:255" s="85" customFormat="1" hidden="1">
      <c r="A63" s="71"/>
      <c r="B63"/>
      <c r="C63"/>
      <c r="D63"/>
      <c r="E63"/>
      <c r="F63"/>
      <c r="G63"/>
      <c r="H63"/>
      <c r="I63"/>
      <c r="J63"/>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row>
    <row r="64" spans="1:255" s="85" customFormat="1" hidden="1">
      <c r="A64" s="71"/>
      <c r="B64"/>
      <c r="C64"/>
      <c r="D64"/>
      <c r="E64"/>
      <c r="F64"/>
      <c r="G64"/>
      <c r="H64"/>
      <c r="I64"/>
      <c r="J64"/>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X64" s="80"/>
      <c r="FY64" s="80"/>
      <c r="FZ64" s="80"/>
      <c r="GA64" s="80"/>
      <c r="GB64" s="80"/>
      <c r="GC64" s="80"/>
      <c r="GD64" s="80"/>
      <c r="GE64" s="80"/>
      <c r="GF64" s="80"/>
      <c r="GG64" s="80"/>
      <c r="GH64" s="80"/>
      <c r="GI64" s="80"/>
      <c r="GJ64" s="80"/>
      <c r="GK64" s="80"/>
      <c r="GL64" s="80"/>
      <c r="GM64" s="80"/>
      <c r="GN64" s="80"/>
      <c r="GO64" s="80"/>
      <c r="GP64" s="80"/>
      <c r="GQ64" s="80"/>
      <c r="GR64" s="80"/>
      <c r="GS64" s="80"/>
      <c r="GT64" s="80"/>
      <c r="GU64" s="80"/>
      <c r="GV64" s="80"/>
      <c r="GW64" s="80"/>
      <c r="GX64" s="80"/>
      <c r="GY64" s="80"/>
      <c r="GZ64" s="80"/>
      <c r="HA64" s="80"/>
      <c r="HB64" s="80"/>
      <c r="HC64" s="80"/>
      <c r="HD64" s="80"/>
      <c r="HE64" s="80"/>
      <c r="HF64" s="80"/>
      <c r="HG64" s="80"/>
      <c r="HH64" s="80"/>
      <c r="HI64" s="80"/>
      <c r="HJ64" s="80"/>
      <c r="HK64" s="80"/>
      <c r="HL64" s="80"/>
      <c r="HM64" s="80"/>
      <c r="HN64" s="80"/>
      <c r="HO64" s="80"/>
      <c r="HP64" s="80"/>
      <c r="HQ64" s="80"/>
      <c r="HR64" s="80"/>
      <c r="HS64" s="80"/>
      <c r="HT64" s="80"/>
      <c r="HU64" s="80"/>
      <c r="HV64" s="80"/>
      <c r="HW64" s="80"/>
      <c r="HX64" s="80"/>
      <c r="HY64" s="80"/>
      <c r="HZ64" s="80"/>
      <c r="IA64" s="80"/>
      <c r="IB64" s="80"/>
      <c r="IC64" s="80"/>
      <c r="ID64" s="80"/>
      <c r="IE64" s="80"/>
      <c r="IF64" s="80"/>
      <c r="IG64" s="80"/>
      <c r="IH64" s="80"/>
      <c r="II64" s="80"/>
      <c r="IJ64" s="80"/>
      <c r="IK64" s="80"/>
      <c r="IL64" s="80"/>
      <c r="IM64" s="80"/>
      <c r="IN64" s="80"/>
      <c r="IO64" s="80"/>
      <c r="IP64" s="80"/>
      <c r="IQ64" s="80"/>
      <c r="IR64" s="80"/>
      <c r="IS64" s="80"/>
      <c r="IT64" s="80"/>
      <c r="IU64" s="80"/>
    </row>
    <row r="65" spans="1:255" s="85" customFormat="1" hidden="1">
      <c r="A65" s="71"/>
      <c r="B65"/>
      <c r="C65"/>
      <c r="D65"/>
      <c r="E65"/>
      <c r="F65"/>
      <c r="G65"/>
      <c r="H65"/>
      <c r="I65"/>
      <c r="J65"/>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80"/>
      <c r="IN65" s="80"/>
      <c r="IO65" s="80"/>
      <c r="IP65" s="80"/>
      <c r="IQ65" s="80"/>
      <c r="IR65" s="80"/>
      <c r="IS65" s="80"/>
      <c r="IT65" s="80"/>
      <c r="IU65" s="80"/>
    </row>
    <row r="66" spans="1:255" s="85" customFormat="1" hidden="1">
      <c r="A66" s="71"/>
      <c r="B66"/>
      <c r="C66"/>
      <c r="D66"/>
      <c r="E66"/>
      <c r="F66"/>
      <c r="G66"/>
      <c r="H66"/>
      <c r="I66"/>
      <c r="J66"/>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row>
    <row r="67" spans="1:255" s="85" customFormat="1" hidden="1">
      <c r="A67" s="71"/>
      <c r="B67"/>
      <c r="C67"/>
      <c r="D67"/>
      <c r="E67"/>
      <c r="F67"/>
      <c r="G67"/>
      <c r="H67"/>
      <c r="I67"/>
      <c r="J67"/>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row>
    <row r="68" spans="1:255" s="85" customFormat="1" hidden="1">
      <c r="A68" s="71"/>
      <c r="B68"/>
      <c r="C68"/>
      <c r="D68"/>
      <c r="E68"/>
      <c r="F68"/>
      <c r="G68"/>
      <c r="H68"/>
      <c r="I68"/>
      <c r="J68"/>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row>
    <row r="69" spans="1:255" s="85" customFormat="1" hidden="1">
      <c r="A69" s="71"/>
      <c r="B69"/>
      <c r="C69"/>
      <c r="D69"/>
      <c r="E69"/>
      <c r="F69"/>
      <c r="G69"/>
      <c r="H69"/>
      <c r="I69"/>
      <c r="J69"/>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row>
    <row r="70" spans="1:255" s="85" customFormat="1" hidden="1">
      <c r="A70" s="71"/>
      <c r="B70"/>
      <c r="C70"/>
      <c r="D70"/>
      <c r="E70"/>
      <c r="F70"/>
      <c r="G70"/>
      <c r="H70"/>
      <c r="I70"/>
      <c r="J7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row>
    <row r="71" spans="1:255" s="85" customFormat="1" hidden="1">
      <c r="A71" s="71"/>
      <c r="B71"/>
      <c r="C71"/>
      <c r="D71"/>
      <c r="E71"/>
      <c r="F71"/>
      <c r="G71"/>
      <c r="H71"/>
      <c r="I71"/>
      <c r="J71"/>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row>
    <row r="72" spans="1:255" s="85" customFormat="1" hidden="1">
      <c r="A72" s="71"/>
      <c r="B72"/>
      <c r="C72"/>
      <c r="D72"/>
      <c r="E72"/>
      <c r="F72"/>
      <c r="G72"/>
      <c r="H72"/>
      <c r="I72"/>
      <c r="J72"/>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row>
    <row r="73" spans="1:255" s="85" customFormat="1" hidden="1">
      <c r="A73" s="71"/>
      <c r="B73"/>
      <c r="C73"/>
      <c r="D73"/>
      <c r="E73"/>
      <c r="F73"/>
      <c r="G73"/>
      <c r="H73"/>
      <c r="I73"/>
      <c r="J73"/>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row>
    <row r="74" spans="1:255" s="85" customFormat="1" hidden="1">
      <c r="A74" s="71"/>
      <c r="B74"/>
      <c r="C74"/>
      <c r="D74"/>
      <c r="E74"/>
      <c r="F74"/>
      <c r="G74"/>
      <c r="H74"/>
      <c r="I74"/>
      <c r="J74"/>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row>
    <row r="75" spans="1:255" s="85" customFormat="1" hidden="1">
      <c r="A75" s="71"/>
      <c r="B75"/>
      <c r="C75"/>
      <c r="D75"/>
      <c r="E75"/>
      <c r="F75"/>
      <c r="G75"/>
      <c r="H75"/>
      <c r="I75"/>
      <c r="J75"/>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row>
    <row r="76" spans="1:255" s="85" customFormat="1" hidden="1">
      <c r="A76" s="71"/>
      <c r="B76"/>
      <c r="C76"/>
      <c r="D76"/>
      <c r="E76"/>
      <c r="F76"/>
      <c r="G76"/>
      <c r="H76"/>
      <c r="I76"/>
      <c r="J76"/>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row>
    <row r="77" spans="1:255" s="85" customFormat="1" hidden="1">
      <c r="A77" s="71"/>
      <c r="B77"/>
      <c r="C77"/>
      <c r="D77"/>
      <c r="E77"/>
      <c r="F77"/>
      <c r="G77"/>
      <c r="H77"/>
      <c r="I77"/>
      <c r="J77"/>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row>
    <row r="78" spans="1:255" s="85" customFormat="1" hidden="1">
      <c r="A78" s="71"/>
      <c r="B78"/>
      <c r="C78"/>
      <c r="D78"/>
      <c r="E78"/>
      <c r="F78"/>
      <c r="G78"/>
      <c r="H78"/>
      <c r="I78"/>
      <c r="J78"/>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row>
    <row r="79" spans="1:255" s="85" customFormat="1" hidden="1">
      <c r="A79" s="71"/>
      <c r="B79"/>
      <c r="C79"/>
      <c r="D79"/>
      <c r="E79"/>
      <c r="F79"/>
      <c r="G79"/>
      <c r="H79"/>
      <c r="I79"/>
      <c r="J79"/>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row>
    <row r="80" spans="1:255" s="85" customFormat="1" hidden="1">
      <c r="A80" s="71"/>
      <c r="B80"/>
      <c r="C80"/>
      <c r="D80"/>
      <c r="E80"/>
      <c r="F80"/>
      <c r="G80"/>
      <c r="H80"/>
      <c r="I80"/>
      <c r="J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row>
    <row r="81" spans="1:255" s="85" customFormat="1" hidden="1">
      <c r="A81" s="71"/>
      <c r="B81"/>
      <c r="C81"/>
      <c r="D81"/>
      <c r="E81"/>
      <c r="F81"/>
      <c r="G81"/>
      <c r="H81"/>
      <c r="I81"/>
      <c r="J81"/>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row>
    <row r="82" spans="1:255" s="85" customFormat="1" hidden="1">
      <c r="A82" s="71"/>
      <c r="B82"/>
      <c r="C82"/>
      <c r="D82"/>
      <c r="E82"/>
      <c r="F82"/>
      <c r="G82"/>
      <c r="H82"/>
      <c r="I82"/>
      <c r="J82"/>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row>
    <row r="83" spans="1:255" s="85" customFormat="1" hidden="1">
      <c r="A83" s="71"/>
      <c r="B83"/>
      <c r="C83"/>
      <c r="D83"/>
      <c r="E83"/>
      <c r="F83"/>
      <c r="G83"/>
      <c r="H83"/>
      <c r="I83"/>
      <c r="J83"/>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row>
    <row r="84" spans="1:255" s="85" customFormat="1" hidden="1">
      <c r="A84" s="71"/>
      <c r="B84"/>
      <c r="C84"/>
      <c r="D84"/>
      <c r="E84"/>
      <c r="F84"/>
      <c r="G84"/>
      <c r="H84"/>
      <c r="I84"/>
      <c r="J84"/>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row>
    <row r="85" spans="1:255" s="85" customFormat="1" hidden="1">
      <c r="A85" s="71"/>
      <c r="B85"/>
      <c r="C85"/>
      <c r="D85"/>
      <c r="E85"/>
      <c r="F85"/>
      <c r="G85"/>
      <c r="H85"/>
      <c r="I85"/>
      <c r="J85"/>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row>
    <row r="86" spans="1:255" s="85" customFormat="1" hidden="1">
      <c r="A86" s="71"/>
      <c r="B86"/>
      <c r="C86"/>
      <c r="D86"/>
      <c r="E86"/>
      <c r="F86"/>
      <c r="G86"/>
      <c r="H86"/>
      <c r="I86"/>
      <c r="J86"/>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row>
    <row r="87" spans="1:255" s="85" customFormat="1" hidden="1">
      <c r="A87" s="80"/>
      <c r="B87"/>
      <c r="C87"/>
      <c r="D87"/>
      <c r="E87"/>
      <c r="F87"/>
      <c r="G87"/>
      <c r="H87"/>
      <c r="I87"/>
      <c r="J87"/>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row>
    <row r="88" spans="1:255" s="85" customFormat="1" hidden="1">
      <c r="A88" s="80"/>
      <c r="B88"/>
      <c r="C88"/>
      <c r="D88"/>
      <c r="E88"/>
      <c r="F88"/>
      <c r="G88"/>
      <c r="H88"/>
      <c r="I88"/>
      <c r="J88"/>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row>
    <row r="89" spans="1:255" s="85" customFormat="1" hidden="1">
      <c r="A89" s="80"/>
      <c r="B89"/>
      <c r="C89"/>
      <c r="D89"/>
      <c r="E89"/>
      <c r="F89"/>
      <c r="G89"/>
      <c r="H89"/>
      <c r="I89"/>
      <c r="J89"/>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row>
    <row r="90" spans="1:255" s="85" customFormat="1" hidden="1">
      <c r="A90" s="80"/>
      <c r="B90"/>
      <c r="C90"/>
      <c r="D90"/>
      <c r="E90"/>
      <c r="F90"/>
      <c r="G90"/>
      <c r="H90"/>
      <c r="I90"/>
      <c r="J9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row>
    <row r="91" spans="1:255" s="85" customFormat="1" hidden="1">
      <c r="A91" s="80"/>
      <c r="B91" s="87"/>
      <c r="C91" s="87"/>
      <c r="D91" s="87"/>
      <c r="E91" s="87"/>
      <c r="F91" s="87"/>
      <c r="G91" s="87"/>
      <c r="H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row>
    <row r="92" spans="1:255" s="85" customFormat="1" hidden="1">
      <c r="A92" s="80"/>
      <c r="B92" s="87"/>
      <c r="C92" s="87"/>
      <c r="D92" s="87"/>
      <c r="E92" s="87"/>
      <c r="F92" s="87"/>
      <c r="G92" s="87"/>
      <c r="H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row>
    <row r="93" spans="1:255" s="85" customFormat="1" hidden="1">
      <c r="A93" s="80"/>
      <c r="B93" s="87"/>
      <c r="C93" s="87"/>
      <c r="D93" s="87"/>
      <c r="E93" s="87"/>
      <c r="F93" s="87"/>
      <c r="G93" s="87"/>
      <c r="H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row>
    <row r="94" spans="1:255" s="85" customFormat="1" hidden="1">
      <c r="A94" s="80"/>
      <c r="B94" s="87"/>
      <c r="C94" s="87"/>
      <c r="D94" s="87"/>
      <c r="E94" s="87"/>
      <c r="F94" s="87"/>
      <c r="G94" s="87"/>
      <c r="H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row>
    <row r="95" spans="1:255" s="85" customFormat="1" hidden="1">
      <c r="A95" s="80"/>
      <c r="B95" s="87"/>
      <c r="C95" s="87"/>
      <c r="D95" s="87"/>
      <c r="E95" s="87"/>
      <c r="F95" s="87"/>
      <c r="G95" s="87"/>
      <c r="H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row>
    <row r="96" spans="1:255" s="85" customFormat="1" hidden="1">
      <c r="A96" s="80"/>
      <c r="B96" s="87"/>
      <c r="C96" s="87"/>
      <c r="D96" s="87"/>
      <c r="E96" s="87"/>
      <c r="F96" s="87"/>
      <c r="G96" s="87"/>
      <c r="H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row>
    <row r="97" spans="1:255" s="85" customFormat="1" hidden="1">
      <c r="A97" s="80"/>
      <c r="B97" s="87"/>
      <c r="C97" s="87"/>
      <c r="D97" s="87"/>
      <c r="E97" s="87"/>
      <c r="F97" s="87"/>
      <c r="G97" s="87"/>
      <c r="H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row>
    <row r="98" spans="1:255" s="85" customFormat="1" hidden="1">
      <c r="A98" s="80"/>
      <c r="B98" s="87"/>
      <c r="C98" s="87"/>
      <c r="D98" s="87"/>
      <c r="E98" s="87"/>
      <c r="F98" s="87"/>
      <c r="G98" s="87"/>
      <c r="H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row>
    <row r="99" spans="1:255" s="85" customFormat="1" hidden="1">
      <c r="A99" s="80"/>
      <c r="B99" s="87"/>
      <c r="C99" s="87"/>
      <c r="D99" s="87"/>
      <c r="E99" s="87"/>
      <c r="F99" s="87"/>
      <c r="G99" s="87"/>
      <c r="H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row>
    <row r="100" spans="1:255" s="85" customFormat="1" hidden="1">
      <c r="A100" s="80"/>
      <c r="B100" s="87"/>
      <c r="C100" s="87"/>
      <c r="D100" s="87"/>
      <c r="E100" s="87"/>
      <c r="F100" s="87"/>
      <c r="G100" s="87"/>
      <c r="H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row>
    <row r="115" spans="2:7" hidden="1">
      <c r="B115" s="87"/>
      <c r="C115" s="87"/>
      <c r="D115" s="87"/>
      <c r="E115" s="87"/>
      <c r="F115" s="87"/>
      <c r="G115" s="87"/>
    </row>
    <row r="116" spans="2:7" hidden="1">
      <c r="B116" s="87"/>
      <c r="C116" s="87"/>
      <c r="D116" s="87"/>
      <c r="E116" s="87"/>
      <c r="F116" s="87"/>
      <c r="G116" s="87"/>
    </row>
    <row r="117" spans="2:7" hidden="1">
      <c r="B117" s="87"/>
      <c r="C117" s="87"/>
      <c r="D117" s="87"/>
      <c r="E117" s="87"/>
      <c r="F117" s="87"/>
      <c r="G117" s="87"/>
    </row>
    <row r="118" spans="2:7" hidden="1">
      <c r="B118" s="87"/>
      <c r="C118" s="87"/>
      <c r="D118" s="87"/>
      <c r="E118" s="87"/>
      <c r="F118" s="87"/>
      <c r="G118" s="87"/>
    </row>
    <row r="119" spans="2:7" hidden="1">
      <c r="B119" s="87"/>
      <c r="C119" s="87"/>
      <c r="D119" s="87"/>
      <c r="E119" s="87"/>
      <c r="F119" s="87"/>
      <c r="G119" s="87"/>
    </row>
    <row r="120" spans="2:7" hidden="1">
      <c r="B120" s="87"/>
      <c r="C120" s="87"/>
      <c r="D120" s="87"/>
      <c r="E120" s="87"/>
      <c r="F120" s="87"/>
      <c r="G120" s="87"/>
    </row>
  </sheetData>
  <sheetProtection algorithmName="SHA-512" hashValue="2BnLI4FaEsO4E8gPZTst8LNYoO0BlZ97uBLeFxkTb1ODoSg48t20xei5VVPKgxIhSMNxFA9FAdYFYwc/VWsgJw==" saltValue="BTtjsaomKZaRRH/QFPRiKQ==" spinCount="100000" sheet="1" objects="1" scenarios="1" selectLockedCells="1"/>
  <mergeCells count="20">
    <mergeCell ref="B22:C22"/>
    <mergeCell ref="D22:E22"/>
    <mergeCell ref="F22:G22"/>
    <mergeCell ref="B2:D2"/>
    <mergeCell ref="E14:F14"/>
    <mergeCell ref="B16:G16"/>
    <mergeCell ref="B20:C20"/>
    <mergeCell ref="D20:E20"/>
    <mergeCell ref="F20:G20"/>
    <mergeCell ref="B24:C24"/>
    <mergeCell ref="D24:E24"/>
    <mergeCell ref="F24:G24"/>
    <mergeCell ref="B31:G33"/>
    <mergeCell ref="B28:C28"/>
    <mergeCell ref="D28:E28"/>
    <mergeCell ref="F28:G28"/>
    <mergeCell ref="B30:G30"/>
    <mergeCell ref="B26:C26"/>
    <mergeCell ref="D26:E26"/>
    <mergeCell ref="F26:G26"/>
  </mergeCells>
  <hyperlinks>
    <hyperlink ref="B45" r:id="rId1" xr:uid="{00000000-0004-0000-0100-000000000000}"/>
  </hyperlinks>
  <printOptions horizontalCentered="1"/>
  <pageMargins left="0.2" right="0.2" top="0.25" bottom="0.25" header="0.5" footer="0.5"/>
  <pageSetup orientation="portrait" r:id="rId2"/>
  <headerFooter alignWithMargins="0"/>
  <ignoredErrors>
    <ignoredError sqref="E14"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7FEA-3AC2-4B3F-AB9B-87DE3F1C88FB}">
  <sheetPr codeName="Sheet3"/>
  <dimension ref="B2:F20"/>
  <sheetViews>
    <sheetView workbookViewId="0">
      <selection activeCell="H26" sqref="H26"/>
    </sheetView>
  </sheetViews>
  <sheetFormatPr defaultRowHeight="12.75"/>
  <cols>
    <col min="3" max="3" width="10.140625" bestFit="1" customWidth="1"/>
    <col min="4" max="4" width="12.5703125" customWidth="1"/>
  </cols>
  <sheetData>
    <row r="2" spans="2:5">
      <c r="B2" s="57" t="s">
        <v>99</v>
      </c>
      <c r="C2" s="238">
        <v>45838</v>
      </c>
    </row>
    <row r="3" spans="2:5">
      <c r="B3" s="57" t="s">
        <v>100</v>
      </c>
      <c r="C3" s="57">
        <f ca="1">IF(TODAY()&gt;C2,1,0)</f>
        <v>0</v>
      </c>
    </row>
    <row r="8" spans="2:5">
      <c r="B8" s="85" t="s">
        <v>101</v>
      </c>
      <c r="C8" s="85" t="s">
        <v>102</v>
      </c>
      <c r="D8" s="85" t="s">
        <v>103</v>
      </c>
      <c r="E8" s="85" t="s">
        <v>104</v>
      </c>
    </row>
    <row r="9" spans="2:5">
      <c r="B9">
        <v>6</v>
      </c>
      <c r="C9" s="246">
        <v>3.9899999999999998E-2</v>
      </c>
      <c r="D9" s="247">
        <v>0.35366999999999998</v>
      </c>
      <c r="E9">
        <f>+IF(Quote!$E$14&lt;10000,"$10K Min.",Quote!$E$14*D9)</f>
        <v>3536.7</v>
      </c>
    </row>
    <row r="10" spans="2:5">
      <c r="B10">
        <v>5</v>
      </c>
      <c r="C10" s="246">
        <v>4.99E-2</v>
      </c>
      <c r="D10" s="247">
        <v>0.27575300000000003</v>
      </c>
      <c r="E10">
        <f>+IF(Quote!$E$14&lt;10000,"$10K Min.",Quote!$E$14*D10)</f>
        <v>2757.53</v>
      </c>
    </row>
    <row r="11" spans="2:5">
      <c r="B11">
        <v>4</v>
      </c>
      <c r="C11" s="246">
        <v>5.5899999999999998E-2</v>
      </c>
      <c r="D11" s="247">
        <v>0.22920900000000002</v>
      </c>
      <c r="E11">
        <f>+IF(Quote!$E$14&lt;10000,"$10K Min.",Quote!$E$14*D11)</f>
        <v>2292.09</v>
      </c>
    </row>
    <row r="12" spans="2:5">
      <c r="B12">
        <v>3</v>
      </c>
      <c r="C12" s="246">
        <v>5.9900000000000002E-2</v>
      </c>
      <c r="D12" s="247">
        <v>0.198353</v>
      </c>
      <c r="E12">
        <f>+IF(Quote!$E$14&lt;10000,"$10K Min.",Quote!$E$14*D12)</f>
        <v>1983.53</v>
      </c>
    </row>
    <row r="16" spans="2:5">
      <c r="C16" s="242"/>
      <c r="D16" s="243"/>
    </row>
    <row r="17" spans="3:6">
      <c r="C17" s="244"/>
      <c r="D17" s="245"/>
      <c r="E17" s="244"/>
      <c r="F17" s="245"/>
    </row>
    <row r="18" spans="3:6">
      <c r="C18" s="242"/>
      <c r="D18" s="243"/>
      <c r="E18" s="242"/>
      <c r="F18" s="243"/>
    </row>
    <row r="19" spans="3:6">
      <c r="C19" s="242"/>
      <c r="D19" s="243"/>
      <c r="E19" s="242"/>
      <c r="F19" s="243"/>
    </row>
    <row r="20" spans="3:6">
      <c r="E20" s="242"/>
      <c r="F20" s="243"/>
    </row>
  </sheetData>
  <sheetProtection algorithmName="SHA-512" hashValue="LYA0MNWyZ8he+gidYjDvkO19r+DjsbkBiltYpaGDxHSsHXLARKTAuWr+9LSqasU/FYSZkyJGLrXfSpePzSl3JA==" saltValue="VBcYGd3WV+HLfUvrBwZzp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63"/>
  <sheetViews>
    <sheetView showGridLines="0" showRowColHeaders="0" tabSelected="1" zoomScale="130" zoomScaleNormal="130" workbookViewId="0">
      <selection activeCell="M23" sqref="M23:N23"/>
    </sheetView>
  </sheetViews>
  <sheetFormatPr defaultColWidth="0" defaultRowHeight="12.75" customHeight="1" zeroHeight="1"/>
  <cols>
    <col min="1" max="1" width="2.42578125" customWidth="1"/>
    <col min="2" max="5" width="3.7109375" style="37" customWidth="1"/>
    <col min="6" max="16" width="5.7109375" style="37" customWidth="1"/>
    <col min="17" max="17" width="8.140625" style="37" customWidth="1"/>
    <col min="18" max="18" width="12" style="37" customWidth="1"/>
    <col min="19" max="19" width="2.5703125" customWidth="1"/>
    <col min="20" max="16384" width="9.140625" hidden="1"/>
  </cols>
  <sheetData>
    <row r="1" spans="2:22" ht="44.25" customHeight="1">
      <c r="B1" s="160"/>
      <c r="C1" s="161"/>
      <c r="D1" s="161"/>
      <c r="E1" s="1"/>
      <c r="F1" s="161"/>
      <c r="G1" s="161"/>
      <c r="H1" s="161"/>
      <c r="I1" s="161"/>
      <c r="J1" s="161"/>
      <c r="K1" s="2"/>
      <c r="L1" s="161"/>
      <c r="M1" s="161"/>
      <c r="N1" s="3"/>
      <c r="O1" s="162"/>
      <c r="P1" s="162"/>
      <c r="Q1" s="162"/>
      <c r="R1" s="163"/>
      <c r="U1" s="85" t="s">
        <v>105</v>
      </c>
      <c r="V1" s="85" t="s">
        <v>106</v>
      </c>
    </row>
    <row r="2" spans="2:22" ht="24" customHeight="1" thickBot="1">
      <c r="B2" s="164"/>
      <c r="C2" s="165"/>
      <c r="D2" s="165"/>
      <c r="E2" s="4"/>
      <c r="F2" s="165"/>
      <c r="G2" s="165"/>
      <c r="H2" s="165"/>
      <c r="I2" s="165"/>
      <c r="J2" s="165"/>
      <c r="K2" s="5"/>
      <c r="L2" s="165"/>
      <c r="M2" s="165"/>
      <c r="N2" s="6"/>
      <c r="O2" s="166"/>
      <c r="P2" s="167"/>
      <c r="Q2" s="166"/>
      <c r="R2" s="168"/>
      <c r="U2" s="85" t="s">
        <v>107</v>
      </c>
      <c r="V2">
        <v>30</v>
      </c>
    </row>
    <row r="3" spans="2:22" ht="14.25" thickBot="1">
      <c r="B3" s="304" t="s">
        <v>85</v>
      </c>
      <c r="C3" s="305"/>
      <c r="D3" s="305"/>
      <c r="E3" s="305"/>
      <c r="F3" s="305"/>
      <c r="G3" s="305"/>
      <c r="H3" s="305"/>
      <c r="I3" s="305"/>
      <c r="J3" s="305"/>
      <c r="K3" s="305"/>
      <c r="L3" s="305"/>
      <c r="M3" s="305"/>
      <c r="N3" s="305"/>
      <c r="O3" s="305"/>
      <c r="P3" s="305"/>
      <c r="Q3" s="305"/>
      <c r="R3" s="306"/>
      <c r="U3" s="85" t="s">
        <v>108</v>
      </c>
      <c r="V3">
        <v>42</v>
      </c>
    </row>
    <row r="4" spans="2:22">
      <c r="B4" s="27" t="s">
        <v>87</v>
      </c>
      <c r="C4" s="28"/>
      <c r="D4" s="28"/>
      <c r="E4" s="28"/>
      <c r="F4" s="28"/>
      <c r="G4" s="28"/>
      <c r="H4" s="28"/>
      <c r="I4" s="29" t="s">
        <v>109</v>
      </c>
      <c r="J4" s="28"/>
      <c r="K4" s="28"/>
      <c r="L4" s="28"/>
      <c r="M4" s="28"/>
      <c r="N4" s="28"/>
      <c r="O4" s="30"/>
      <c r="P4" s="29" t="s">
        <v>110</v>
      </c>
      <c r="Q4" s="28"/>
      <c r="R4" s="31"/>
      <c r="U4" s="85" t="s">
        <v>111</v>
      </c>
      <c r="V4">
        <v>54</v>
      </c>
    </row>
    <row r="5" spans="2:22">
      <c r="B5" s="307" t="str">
        <f>Quote!$B$6</f>
        <v>Vendor Name</v>
      </c>
      <c r="C5" s="308"/>
      <c r="D5" s="308"/>
      <c r="E5" s="308"/>
      <c r="F5" s="308"/>
      <c r="G5" s="308"/>
      <c r="H5" s="309"/>
      <c r="I5" s="310"/>
      <c r="J5" s="311"/>
      <c r="K5" s="311"/>
      <c r="L5" s="311"/>
      <c r="M5" s="311"/>
      <c r="N5" s="311"/>
      <c r="O5" s="312"/>
      <c r="P5" s="313"/>
      <c r="Q5" s="314"/>
      <c r="R5" s="315"/>
      <c r="U5" s="85" t="s">
        <v>112</v>
      </c>
      <c r="V5">
        <v>66</v>
      </c>
    </row>
    <row r="6" spans="2:22">
      <c r="B6" s="32" t="s">
        <v>113</v>
      </c>
      <c r="C6" s="33"/>
      <c r="D6" s="33"/>
      <c r="E6" s="33"/>
      <c r="F6" s="33"/>
      <c r="G6" s="33"/>
      <c r="H6" s="33"/>
      <c r="I6" s="34" t="s">
        <v>114</v>
      </c>
      <c r="J6" s="33"/>
      <c r="K6" s="33"/>
      <c r="L6" s="33"/>
      <c r="M6" s="33"/>
      <c r="N6" s="33"/>
      <c r="O6" s="35"/>
      <c r="P6" s="34" t="s">
        <v>115</v>
      </c>
      <c r="Q6" s="33"/>
      <c r="R6" s="36"/>
    </row>
    <row r="7" spans="2:22" ht="13.5" thickBot="1">
      <c r="B7" s="307" t="str">
        <f>Quote!$B$7</f>
        <v>Contact Name</v>
      </c>
      <c r="C7" s="308"/>
      <c r="D7" s="308"/>
      <c r="E7" s="308"/>
      <c r="F7" s="308"/>
      <c r="G7" s="308"/>
      <c r="H7" s="309"/>
      <c r="I7" s="313" t="str">
        <f>Quote!$B$8</f>
        <v>Contact Email</v>
      </c>
      <c r="J7" s="314"/>
      <c r="K7" s="314"/>
      <c r="L7" s="314"/>
      <c r="M7" s="314"/>
      <c r="N7" s="314"/>
      <c r="O7" s="316"/>
      <c r="P7" s="313"/>
      <c r="Q7" s="314"/>
      <c r="R7" s="315"/>
    </row>
    <row r="8" spans="2:22" ht="17.25" thickBot="1">
      <c r="B8" s="38" t="s">
        <v>116</v>
      </c>
      <c r="C8" s="39"/>
      <c r="D8" s="39"/>
      <c r="E8" s="40"/>
      <c r="F8" s="40"/>
      <c r="G8" s="40"/>
      <c r="H8" s="40"/>
      <c r="I8" s="40"/>
      <c r="J8" s="41"/>
      <c r="K8" s="42"/>
      <c r="L8" s="40"/>
      <c r="M8" s="40"/>
      <c r="N8" s="43"/>
      <c r="O8" s="44"/>
      <c r="P8" s="40"/>
      <c r="Q8" s="40"/>
      <c r="R8" s="45"/>
    </row>
    <row r="9" spans="2:22">
      <c r="B9" s="169" t="s">
        <v>117</v>
      </c>
      <c r="C9" s="170"/>
      <c r="D9" s="170"/>
      <c r="E9" s="171"/>
      <c r="F9" s="171"/>
      <c r="G9" s="172"/>
      <c r="H9" s="172"/>
      <c r="I9" s="172"/>
      <c r="J9" s="172"/>
      <c r="K9" s="172"/>
      <c r="L9" s="173"/>
      <c r="M9" s="292"/>
      <c r="N9" s="292"/>
      <c r="O9" s="174"/>
      <c r="P9" s="175"/>
      <c r="Q9" s="174"/>
      <c r="R9" s="176"/>
    </row>
    <row r="10" spans="2:22" s="85" customFormat="1">
      <c r="B10" s="399" t="str">
        <f>Quote!$E$6</f>
        <v>Customer Name</v>
      </c>
      <c r="C10" s="400"/>
      <c r="D10" s="400"/>
      <c r="E10" s="400"/>
      <c r="F10" s="400"/>
      <c r="G10" s="400"/>
      <c r="H10" s="400"/>
      <c r="I10" s="400"/>
      <c r="J10" s="400"/>
      <c r="K10" s="400"/>
      <c r="L10" s="400"/>
      <c r="M10" s="400"/>
      <c r="N10" s="400"/>
      <c r="O10" s="400"/>
      <c r="P10" s="400"/>
      <c r="Q10" s="400"/>
      <c r="R10" s="401"/>
    </row>
    <row r="11" spans="2:22">
      <c r="B11" s="177" t="s">
        <v>118</v>
      </c>
      <c r="C11" s="178"/>
      <c r="D11" s="178"/>
      <c r="E11" s="178"/>
      <c r="F11" s="178"/>
      <c r="G11" s="178"/>
      <c r="H11" s="178"/>
      <c r="I11" s="178"/>
      <c r="J11" s="178"/>
      <c r="K11" s="178"/>
      <c r="L11" s="178" t="s">
        <v>119</v>
      </c>
      <c r="M11" s="293" t="s">
        <v>120</v>
      </c>
      <c r="N11" s="294"/>
      <c r="O11" s="294"/>
      <c r="P11" s="294"/>
      <c r="Q11" s="294"/>
      <c r="R11" s="295"/>
    </row>
    <row r="12" spans="2:22" s="85" customFormat="1">
      <c r="B12" s="296" t="str">
        <f>Quote!$E$7</f>
        <v>Customer Address</v>
      </c>
      <c r="C12" s="297"/>
      <c r="D12" s="297"/>
      <c r="E12" s="297"/>
      <c r="F12" s="297"/>
      <c r="G12" s="297"/>
      <c r="H12" s="297"/>
      <c r="I12" s="297"/>
      <c r="J12" s="297"/>
      <c r="K12" s="297"/>
      <c r="L12" s="298"/>
      <c r="M12" s="299" t="str">
        <f>Quote!$E$8</f>
        <v>Customer City, State, Zip</v>
      </c>
      <c r="N12" s="300"/>
      <c r="O12" s="300"/>
      <c r="P12" s="300"/>
      <c r="Q12" s="300"/>
      <c r="R12" s="301"/>
    </row>
    <row r="13" spans="2:22">
      <c r="B13" s="177" t="s">
        <v>121</v>
      </c>
      <c r="C13" s="179"/>
      <c r="D13" s="179"/>
      <c r="E13" s="179"/>
      <c r="F13" s="179"/>
      <c r="G13" s="179"/>
      <c r="H13" s="179"/>
      <c r="I13" s="179"/>
      <c r="J13" s="179"/>
      <c r="K13" s="179"/>
      <c r="L13" s="179"/>
      <c r="M13" s="179"/>
      <c r="N13" s="180" t="s">
        <v>122</v>
      </c>
      <c r="O13" s="181"/>
      <c r="P13" s="179"/>
      <c r="Q13" s="179"/>
      <c r="R13" s="176"/>
    </row>
    <row r="14" spans="2:22" s="85" customFormat="1">
      <c r="B14" s="296"/>
      <c r="C14" s="297"/>
      <c r="D14" s="297"/>
      <c r="E14" s="297"/>
      <c r="F14" s="297"/>
      <c r="G14" s="297"/>
      <c r="H14" s="297"/>
      <c r="I14" s="297"/>
      <c r="J14" s="297"/>
      <c r="K14" s="297"/>
      <c r="L14" s="297"/>
      <c r="M14" s="298"/>
      <c r="N14" s="302"/>
      <c r="O14" s="297"/>
      <c r="P14" s="297"/>
      <c r="Q14" s="297"/>
      <c r="R14" s="303"/>
    </row>
    <row r="15" spans="2:22">
      <c r="B15" s="177" t="s">
        <v>123</v>
      </c>
      <c r="C15" s="178"/>
      <c r="D15" s="178"/>
      <c r="E15" s="178"/>
      <c r="F15" s="178"/>
      <c r="G15" s="180" t="s">
        <v>124</v>
      </c>
      <c r="H15" s="179"/>
      <c r="I15" s="179"/>
      <c r="J15" s="180" t="s">
        <v>125</v>
      </c>
      <c r="K15" s="178"/>
      <c r="L15" s="178"/>
      <c r="M15" s="180" t="s">
        <v>126</v>
      </c>
      <c r="N15" s="182"/>
      <c r="O15" s="182"/>
      <c r="P15" s="182"/>
      <c r="Q15" s="179"/>
      <c r="R15" s="176"/>
    </row>
    <row r="16" spans="2:22" s="85" customFormat="1">
      <c r="B16" s="317"/>
      <c r="C16" s="297"/>
      <c r="D16" s="297"/>
      <c r="E16" s="297"/>
      <c r="F16" s="298"/>
      <c r="G16" s="302"/>
      <c r="H16" s="297"/>
      <c r="I16" s="298"/>
      <c r="J16" s="318" t="str">
        <f>Quote!$E$9</f>
        <v>Customer Phone</v>
      </c>
      <c r="K16" s="297"/>
      <c r="L16" s="298"/>
      <c r="M16" s="302" t="str">
        <f>Quote!$E$10</f>
        <v>Customer Email</v>
      </c>
      <c r="N16" s="297"/>
      <c r="O16" s="297"/>
      <c r="P16" s="297"/>
      <c r="Q16" s="297"/>
      <c r="R16" s="303"/>
    </row>
    <row r="17" spans="2:18">
      <c r="B17" s="177" t="s">
        <v>127</v>
      </c>
      <c r="C17" s="178"/>
      <c r="D17" s="178"/>
      <c r="E17" s="178"/>
      <c r="F17" s="178"/>
      <c r="G17" s="178"/>
      <c r="H17" s="178"/>
      <c r="I17" s="178" t="s">
        <v>119</v>
      </c>
      <c r="J17" s="178" t="s">
        <v>119</v>
      </c>
      <c r="K17" s="183"/>
      <c r="R17" s="184"/>
    </row>
    <row r="18" spans="2:18" s="85" customFormat="1">
      <c r="B18" s="319"/>
      <c r="C18" s="320"/>
      <c r="D18" s="320"/>
      <c r="E18" s="320"/>
      <c r="F18" s="320"/>
      <c r="G18" s="320"/>
      <c r="H18" s="320"/>
      <c r="I18" s="320"/>
      <c r="J18" s="320"/>
      <c r="K18" s="320"/>
      <c r="L18" s="320"/>
      <c r="M18" s="320"/>
      <c r="N18" s="320"/>
      <c r="O18" s="320"/>
      <c r="P18" s="320"/>
      <c r="Q18" s="320"/>
      <c r="R18" s="321"/>
    </row>
    <row r="19" spans="2:18">
      <c r="B19" s="322" t="s">
        <v>128</v>
      </c>
      <c r="C19" s="323"/>
      <c r="D19" s="324" t="s">
        <v>129</v>
      </c>
      <c r="E19" s="323"/>
      <c r="F19" s="185" t="s">
        <v>130</v>
      </c>
      <c r="G19" s="186" t="s">
        <v>131</v>
      </c>
      <c r="H19" s="324" t="s">
        <v>132</v>
      </c>
      <c r="I19" s="323"/>
      <c r="J19" s="324" t="s">
        <v>133</v>
      </c>
      <c r="K19" s="325"/>
      <c r="L19" s="180" t="s">
        <v>134</v>
      </c>
      <c r="M19" s="187"/>
      <c r="N19" s="187"/>
      <c r="O19" s="187"/>
      <c r="P19" s="187"/>
      <c r="Q19" s="187"/>
      <c r="R19" s="184"/>
    </row>
    <row r="20" spans="2:18" s="85" customFormat="1" ht="13.5" thickBot="1">
      <c r="B20" s="332" t="s">
        <v>119</v>
      </c>
      <c r="C20" s="333"/>
      <c r="D20" s="334" t="s">
        <v>119</v>
      </c>
      <c r="E20" s="333"/>
      <c r="F20" s="188" t="s">
        <v>119</v>
      </c>
      <c r="G20" s="189" t="s">
        <v>119</v>
      </c>
      <c r="H20" s="334" t="s">
        <v>119</v>
      </c>
      <c r="I20" s="333"/>
      <c r="J20" s="335"/>
      <c r="K20" s="336"/>
      <c r="L20" s="337"/>
      <c r="M20" s="338"/>
      <c r="N20" s="338"/>
      <c r="O20" s="338"/>
      <c r="P20" s="338"/>
      <c r="Q20" s="338"/>
      <c r="R20" s="339"/>
    </row>
    <row r="21" spans="2:18" ht="17.25" thickBot="1">
      <c r="B21" s="190" t="s">
        <v>135</v>
      </c>
      <c r="C21" s="191"/>
      <c r="D21" s="191"/>
      <c r="E21" s="192"/>
      <c r="F21" s="192"/>
      <c r="G21" s="192"/>
      <c r="H21" s="192"/>
      <c r="I21" s="192"/>
      <c r="J21" s="193"/>
      <c r="K21" s="194"/>
      <c r="L21" s="192"/>
      <c r="M21" s="192"/>
      <c r="N21" s="195"/>
      <c r="O21" s="196"/>
      <c r="P21" s="192"/>
      <c r="Q21" s="192"/>
      <c r="R21" s="197"/>
    </row>
    <row r="22" spans="2:18">
      <c r="B22" s="198" t="s">
        <v>136</v>
      </c>
      <c r="C22" s="199"/>
      <c r="D22" s="199"/>
      <c r="E22" s="200"/>
      <c r="F22" s="201" t="s">
        <v>137</v>
      </c>
      <c r="G22" s="202"/>
      <c r="H22" s="202"/>
      <c r="I22" s="340" t="s">
        <v>138</v>
      </c>
      <c r="J22" s="341"/>
      <c r="K22" s="340" t="s">
        <v>139</v>
      </c>
      <c r="L22" s="341"/>
      <c r="M22" s="340" t="s">
        <v>140</v>
      </c>
      <c r="N22" s="341"/>
      <c r="O22" s="340" t="s">
        <v>141</v>
      </c>
      <c r="P22" s="342"/>
      <c r="Q22" s="203"/>
      <c r="R22" s="204" t="s">
        <v>142</v>
      </c>
    </row>
    <row r="23" spans="2:18" ht="13.5" thickBot="1">
      <c r="B23" s="326"/>
      <c r="C23" s="327"/>
      <c r="D23" s="327"/>
      <c r="E23" s="328"/>
      <c r="F23" s="329"/>
      <c r="G23" s="330"/>
      <c r="H23" s="331"/>
      <c r="I23" s="329"/>
      <c r="J23" s="331"/>
      <c r="K23" s="329"/>
      <c r="L23" s="331"/>
      <c r="M23" s="329"/>
      <c r="N23" s="331"/>
      <c r="O23" s="329"/>
      <c r="P23" s="330"/>
      <c r="Q23" s="331"/>
      <c r="R23" s="205"/>
    </row>
    <row r="24" spans="2:18" ht="14.25" thickBot="1">
      <c r="B24" s="206" t="s">
        <v>143</v>
      </c>
      <c r="C24" s="207"/>
      <c r="D24" s="207"/>
      <c r="E24" s="208"/>
      <c r="F24" s="208"/>
      <c r="G24" s="208"/>
      <c r="H24" s="208"/>
      <c r="I24" s="208"/>
      <c r="J24" s="208"/>
      <c r="K24" s="208"/>
      <c r="L24" s="208"/>
      <c r="M24" s="208"/>
      <c r="N24" s="208"/>
      <c r="O24" s="208"/>
      <c r="P24" s="208"/>
      <c r="Q24" s="208"/>
      <c r="R24" s="209"/>
    </row>
    <row r="25" spans="2:18">
      <c r="B25" s="7" t="s">
        <v>144</v>
      </c>
      <c r="C25" s="9"/>
      <c r="D25" s="9"/>
      <c r="E25" s="9"/>
      <c r="F25" s="9"/>
      <c r="G25" s="9" t="s">
        <v>119</v>
      </c>
      <c r="H25" s="10" t="s">
        <v>145</v>
      </c>
      <c r="I25" s="9"/>
      <c r="J25" s="210"/>
      <c r="K25" s="9" t="s">
        <v>119</v>
      </c>
      <c r="L25" s="10" t="s">
        <v>146</v>
      </c>
      <c r="M25" s="9" t="s">
        <v>119</v>
      </c>
      <c r="N25" s="10" t="s">
        <v>147</v>
      </c>
      <c r="O25" s="10" t="s">
        <v>148</v>
      </c>
      <c r="P25" s="9"/>
      <c r="Q25" s="10" t="s">
        <v>149</v>
      </c>
      <c r="R25" s="211"/>
    </row>
    <row r="26" spans="2:18">
      <c r="B26" s="343"/>
      <c r="C26" s="344"/>
      <c r="D26" s="344"/>
      <c r="E26" s="344"/>
      <c r="F26" s="344"/>
      <c r="G26" s="345"/>
      <c r="H26" s="346"/>
      <c r="I26" s="344"/>
      <c r="J26" s="344"/>
      <c r="K26" s="345"/>
      <c r="L26" s="346"/>
      <c r="M26" s="345"/>
      <c r="N26" s="157"/>
      <c r="O26" s="347"/>
      <c r="P26" s="348"/>
      <c r="Q26" s="349"/>
      <c r="R26" s="350"/>
    </row>
    <row r="27" spans="2:18">
      <c r="B27" s="53" t="s">
        <v>144</v>
      </c>
      <c r="C27" s="159"/>
      <c r="D27" s="159"/>
      <c r="E27" s="159"/>
      <c r="F27" s="159"/>
      <c r="G27" s="159"/>
      <c r="H27" s="158" t="s">
        <v>145</v>
      </c>
      <c r="I27" s="159"/>
      <c r="J27" s="159"/>
      <c r="K27" s="159"/>
      <c r="L27" s="158" t="s">
        <v>146</v>
      </c>
      <c r="M27" s="54"/>
      <c r="N27" s="55" t="s">
        <v>147</v>
      </c>
      <c r="O27" s="55" t="s">
        <v>148</v>
      </c>
      <c r="P27" s="8"/>
      <c r="Q27" s="55" t="s">
        <v>149</v>
      </c>
      <c r="R27" s="212"/>
    </row>
    <row r="28" spans="2:18" ht="13.5" thickBot="1">
      <c r="B28" s="351"/>
      <c r="C28" s="352"/>
      <c r="D28" s="352"/>
      <c r="E28" s="352"/>
      <c r="F28" s="352"/>
      <c r="G28" s="353"/>
      <c r="H28" s="354"/>
      <c r="I28" s="355"/>
      <c r="J28" s="355"/>
      <c r="K28" s="356"/>
      <c r="L28" s="357"/>
      <c r="M28" s="358"/>
      <c r="N28" s="213"/>
      <c r="O28" s="359"/>
      <c r="P28" s="360"/>
      <c r="Q28" s="361"/>
      <c r="R28" s="362"/>
    </row>
    <row r="29" spans="2:18" ht="14.25" thickBot="1">
      <c r="B29" s="214" t="s">
        <v>150</v>
      </c>
      <c r="C29" s="215"/>
      <c r="D29" s="215"/>
      <c r="E29" s="216"/>
      <c r="F29" s="216"/>
      <c r="G29" s="216"/>
      <c r="H29" s="216"/>
      <c r="I29" s="216"/>
      <c r="J29" s="216"/>
      <c r="K29" s="216"/>
      <c r="L29" s="216"/>
      <c r="M29" s="216"/>
      <c r="N29" s="216"/>
      <c r="O29" s="216"/>
      <c r="P29" s="216"/>
      <c r="Q29" s="216"/>
      <c r="R29" s="217"/>
    </row>
    <row r="30" spans="2:18">
      <c r="B30" s="363" t="s">
        <v>151</v>
      </c>
      <c r="C30" s="364"/>
      <c r="D30" s="364"/>
      <c r="E30" s="364"/>
      <c r="F30" s="364"/>
      <c r="G30" s="365"/>
      <c r="H30" s="366" t="s">
        <v>152</v>
      </c>
      <c r="I30" s="364"/>
      <c r="J30" s="364"/>
      <c r="K30" s="364"/>
      <c r="L30" s="365"/>
      <c r="M30" s="366" t="s">
        <v>153</v>
      </c>
      <c r="N30" s="365"/>
      <c r="O30" s="366" t="s">
        <v>154</v>
      </c>
      <c r="P30" s="365"/>
      <c r="Q30" s="366" t="s">
        <v>155</v>
      </c>
      <c r="R30" s="367"/>
    </row>
    <row r="31" spans="2:18">
      <c r="B31" s="343"/>
      <c r="C31" s="344"/>
      <c r="D31" s="344"/>
      <c r="E31" s="344"/>
      <c r="F31" s="344"/>
      <c r="G31" s="345"/>
      <c r="H31" s="346"/>
      <c r="I31" s="344"/>
      <c r="J31" s="344"/>
      <c r="K31" s="344"/>
      <c r="L31" s="345"/>
      <c r="M31" s="368"/>
      <c r="N31" s="369"/>
      <c r="O31" s="346"/>
      <c r="P31" s="345"/>
      <c r="Q31" s="349"/>
      <c r="R31" s="350"/>
    </row>
    <row r="32" spans="2:18">
      <c r="B32" s="370" t="s">
        <v>151</v>
      </c>
      <c r="C32" s="371"/>
      <c r="D32" s="371"/>
      <c r="E32" s="371"/>
      <c r="F32" s="371"/>
      <c r="G32" s="372"/>
      <c r="H32" s="373" t="s">
        <v>152</v>
      </c>
      <c r="I32" s="371"/>
      <c r="J32" s="371"/>
      <c r="K32" s="371"/>
      <c r="L32" s="372"/>
      <c r="M32" s="373" t="s">
        <v>153</v>
      </c>
      <c r="N32" s="372"/>
      <c r="O32" s="373" t="s">
        <v>154</v>
      </c>
      <c r="P32" s="372"/>
      <c r="Q32" s="373" t="s">
        <v>155</v>
      </c>
      <c r="R32" s="374"/>
    </row>
    <row r="33" spans="2:18" ht="13.5" thickBot="1">
      <c r="B33" s="351"/>
      <c r="C33" s="352"/>
      <c r="D33" s="352"/>
      <c r="E33" s="352"/>
      <c r="F33" s="352"/>
      <c r="G33" s="353"/>
      <c r="H33" s="375"/>
      <c r="I33" s="352"/>
      <c r="J33" s="352"/>
      <c r="K33" s="352"/>
      <c r="L33" s="353"/>
      <c r="M33" s="376"/>
      <c r="N33" s="377"/>
      <c r="O33" s="375"/>
      <c r="P33" s="353"/>
      <c r="Q33" s="378"/>
      <c r="R33" s="379"/>
    </row>
    <row r="34" spans="2:18" ht="14.25" thickBot="1">
      <c r="B34" s="206" t="s">
        <v>156</v>
      </c>
      <c r="C34" s="207"/>
      <c r="D34" s="207"/>
      <c r="E34" s="208"/>
      <c r="F34" s="208"/>
      <c r="G34" s="208"/>
      <c r="H34" s="208"/>
      <c r="I34" s="208"/>
      <c r="J34" s="208"/>
      <c r="K34" s="208"/>
      <c r="L34" s="208"/>
      <c r="M34" s="208"/>
      <c r="N34" s="208"/>
      <c r="O34" s="208"/>
      <c r="P34" s="208"/>
      <c r="Q34" s="208"/>
      <c r="R34" s="209"/>
    </row>
    <row r="35" spans="2:18">
      <c r="B35" s="363" t="s">
        <v>157</v>
      </c>
      <c r="C35" s="364"/>
      <c r="D35" s="364"/>
      <c r="E35" s="364"/>
      <c r="F35" s="364"/>
      <c r="G35" s="365"/>
      <c r="H35" s="366" t="s">
        <v>152</v>
      </c>
      <c r="I35" s="364"/>
      <c r="J35" s="364"/>
      <c r="K35" s="364"/>
      <c r="L35" s="365"/>
      <c r="M35" s="366" t="s">
        <v>153</v>
      </c>
      <c r="N35" s="365"/>
      <c r="O35" s="366" t="s">
        <v>154</v>
      </c>
      <c r="P35" s="365"/>
      <c r="Q35" s="366" t="s">
        <v>155</v>
      </c>
      <c r="R35" s="367"/>
    </row>
    <row r="36" spans="2:18">
      <c r="B36" s="343"/>
      <c r="C36" s="344"/>
      <c r="D36" s="344"/>
      <c r="E36" s="344"/>
      <c r="F36" s="344"/>
      <c r="G36" s="345"/>
      <c r="H36" s="346"/>
      <c r="I36" s="344"/>
      <c r="J36" s="344"/>
      <c r="K36" s="344"/>
      <c r="L36" s="345"/>
      <c r="M36" s="368"/>
      <c r="N36" s="369"/>
      <c r="O36" s="346"/>
      <c r="P36" s="345"/>
      <c r="Q36" s="349"/>
      <c r="R36" s="350"/>
    </row>
    <row r="37" spans="2:18">
      <c r="B37" s="370" t="s">
        <v>157</v>
      </c>
      <c r="C37" s="371"/>
      <c r="D37" s="371"/>
      <c r="E37" s="371"/>
      <c r="F37" s="371"/>
      <c r="G37" s="372"/>
      <c r="H37" s="373" t="s">
        <v>152</v>
      </c>
      <c r="I37" s="371"/>
      <c r="J37" s="371"/>
      <c r="K37" s="371"/>
      <c r="L37" s="372"/>
      <c r="M37" s="373" t="s">
        <v>153</v>
      </c>
      <c r="N37" s="372"/>
      <c r="O37" s="373" t="s">
        <v>154</v>
      </c>
      <c r="P37" s="372"/>
      <c r="Q37" s="373" t="s">
        <v>155</v>
      </c>
      <c r="R37" s="374"/>
    </row>
    <row r="38" spans="2:18" ht="13.5" thickBot="1">
      <c r="B38" s="351"/>
      <c r="C38" s="352"/>
      <c r="D38" s="352"/>
      <c r="E38" s="352"/>
      <c r="F38" s="352"/>
      <c r="G38" s="353"/>
      <c r="H38" s="375"/>
      <c r="I38" s="352"/>
      <c r="J38" s="352"/>
      <c r="K38" s="352"/>
      <c r="L38" s="353"/>
      <c r="M38" s="376"/>
      <c r="N38" s="377"/>
      <c r="O38" s="375"/>
      <c r="P38" s="353"/>
      <c r="Q38" s="378"/>
      <c r="R38" s="379"/>
    </row>
    <row r="39" spans="2:18" ht="14.25" thickBot="1">
      <c r="B39" s="46" t="s">
        <v>158</v>
      </c>
      <c r="C39" s="47"/>
      <c r="D39" s="47"/>
      <c r="E39" s="48"/>
      <c r="F39" s="48"/>
      <c r="G39" s="48"/>
      <c r="H39" s="48"/>
      <c r="I39" s="48"/>
      <c r="J39" s="48"/>
      <c r="K39" s="48"/>
      <c r="L39" s="48"/>
      <c r="M39" s="48"/>
      <c r="N39" s="48"/>
      <c r="O39" s="48"/>
      <c r="P39" s="48"/>
      <c r="Q39" s="48"/>
      <c r="R39" s="49"/>
    </row>
    <row r="40" spans="2:18">
      <c r="B40" s="380" t="s">
        <v>159</v>
      </c>
      <c r="C40" s="381"/>
      <c r="D40" s="381"/>
      <c r="E40" s="381"/>
      <c r="F40" s="381"/>
      <c r="G40" s="381"/>
      <c r="H40" s="381"/>
      <c r="I40" s="381"/>
      <c r="J40" s="381"/>
      <c r="K40" s="381"/>
      <c r="L40" s="381"/>
      <c r="M40" s="381"/>
      <c r="N40" s="381"/>
      <c r="O40" s="218" t="s">
        <v>160</v>
      </c>
      <c r="P40" s="219"/>
      <c r="Q40" s="220"/>
      <c r="R40" s="221" t="s">
        <v>161</v>
      </c>
    </row>
    <row r="41" spans="2:18">
      <c r="B41" s="382"/>
      <c r="C41" s="383"/>
      <c r="D41" s="383"/>
      <c r="E41" s="383"/>
      <c r="F41" s="383"/>
      <c r="G41" s="383"/>
      <c r="H41" s="383"/>
      <c r="I41" s="383"/>
      <c r="J41" s="383"/>
      <c r="K41" s="383"/>
      <c r="L41" s="383"/>
      <c r="M41" s="383"/>
      <c r="N41" s="383"/>
      <c r="O41" s="384"/>
      <c r="P41" s="385"/>
      <c r="Q41" s="386"/>
      <c r="R41" s="56"/>
    </row>
    <row r="42" spans="2:18">
      <c r="B42" s="382"/>
      <c r="C42" s="383"/>
      <c r="D42" s="383"/>
      <c r="E42" s="383"/>
      <c r="F42" s="383"/>
      <c r="G42" s="383"/>
      <c r="H42" s="383"/>
      <c r="I42" s="383"/>
      <c r="J42" s="383"/>
      <c r="K42" s="383"/>
      <c r="L42" s="383"/>
      <c r="M42" s="383"/>
      <c r="N42" s="383"/>
      <c r="O42" s="384"/>
      <c r="P42" s="385"/>
      <c r="Q42" s="386"/>
      <c r="R42" s="56"/>
    </row>
    <row r="43" spans="2:18">
      <c r="B43" s="382"/>
      <c r="C43" s="383"/>
      <c r="D43" s="383"/>
      <c r="E43" s="383"/>
      <c r="F43" s="383"/>
      <c r="G43" s="383"/>
      <c r="H43" s="383"/>
      <c r="I43" s="383"/>
      <c r="J43" s="383"/>
      <c r="K43" s="383"/>
      <c r="L43" s="383"/>
      <c r="M43" s="383"/>
      <c r="N43" s="383"/>
      <c r="O43" s="384"/>
      <c r="P43" s="385"/>
      <c r="Q43" s="386"/>
      <c r="R43" s="56"/>
    </row>
    <row r="44" spans="2:18" ht="13.5" thickBot="1">
      <c r="B44" s="382"/>
      <c r="C44" s="383"/>
      <c r="D44" s="383"/>
      <c r="E44" s="383"/>
      <c r="F44" s="383"/>
      <c r="G44" s="383"/>
      <c r="H44" s="383"/>
      <c r="I44" s="383"/>
      <c r="J44" s="383"/>
      <c r="K44" s="383"/>
      <c r="L44" s="383"/>
      <c r="M44" s="383"/>
      <c r="N44" s="383"/>
      <c r="O44" s="384"/>
      <c r="P44" s="385"/>
      <c r="Q44" s="386"/>
      <c r="R44" s="56"/>
    </row>
    <row r="45" spans="2:18" ht="14.25" thickBot="1">
      <c r="B45" s="46" t="s">
        <v>162</v>
      </c>
      <c r="C45" s="47"/>
      <c r="D45" s="47"/>
      <c r="E45" s="48"/>
      <c r="F45" s="48"/>
      <c r="G45" s="48"/>
      <c r="H45" s="48"/>
      <c r="I45" s="48"/>
      <c r="J45" s="48"/>
      <c r="K45" s="48"/>
      <c r="L45" s="48"/>
      <c r="M45" s="48"/>
      <c r="N45" s="48"/>
      <c r="O45" s="48"/>
      <c r="P45" s="48"/>
      <c r="Q45" s="48"/>
      <c r="R45" s="49"/>
    </row>
    <row r="46" spans="2:18" ht="13.5" thickBot="1">
      <c r="B46" s="222" t="s">
        <v>163</v>
      </c>
      <c r="C46" s="223"/>
      <c r="D46" s="398" t="s">
        <v>107</v>
      </c>
      <c r="E46" s="398"/>
      <c r="F46" s="398"/>
      <c r="G46" s="223" t="s">
        <v>164</v>
      </c>
      <c r="H46" s="224"/>
      <c r="I46" s="396">
        <f>VLOOKUP($D$46,$U$2:$V$5,2,0)</f>
        <v>30</v>
      </c>
      <c r="J46" s="396"/>
      <c r="K46" s="396" t="s">
        <v>165</v>
      </c>
      <c r="L46" s="396"/>
      <c r="M46" s="396"/>
      <c r="N46" s="397">
        <f>ROI!$I$16</f>
        <v>10000</v>
      </c>
      <c r="O46" s="397"/>
      <c r="P46" s="397"/>
      <c r="Q46" s="225"/>
      <c r="R46" s="226"/>
    </row>
    <row r="47" spans="2:18" ht="16.5">
      <c r="B47" s="11"/>
      <c r="C47" s="227"/>
      <c r="D47" s="227"/>
      <c r="E47" s="228"/>
      <c r="F47" s="228"/>
      <c r="G47" s="228"/>
      <c r="H47" s="228"/>
      <c r="I47" s="228"/>
      <c r="J47" s="228"/>
      <c r="K47" s="228"/>
      <c r="L47" s="228"/>
      <c r="M47" s="228"/>
      <c r="N47" s="228"/>
      <c r="O47" s="228"/>
      <c r="P47" s="228"/>
      <c r="Q47" s="228"/>
      <c r="R47" s="229"/>
    </row>
    <row r="48" spans="2:18" ht="21" customHeight="1">
      <c r="B48" s="11"/>
      <c r="C48" s="387" t="s">
        <v>166</v>
      </c>
      <c r="D48" s="388"/>
      <c r="E48" s="388"/>
      <c r="F48" s="388"/>
      <c r="G48" s="388"/>
      <c r="H48" s="388"/>
      <c r="I48" s="388"/>
      <c r="J48" s="388"/>
      <c r="K48" s="388"/>
      <c r="L48" s="388"/>
      <c r="M48" s="388"/>
      <c r="N48" s="388"/>
      <c r="O48" s="388"/>
      <c r="P48" s="388"/>
      <c r="Q48" s="388"/>
      <c r="R48" s="389"/>
    </row>
    <row r="49" spans="2:18" ht="21" customHeight="1">
      <c r="B49" s="11"/>
      <c r="C49" s="390"/>
      <c r="D49" s="391"/>
      <c r="E49" s="391"/>
      <c r="F49" s="391"/>
      <c r="G49" s="391"/>
      <c r="H49" s="391"/>
      <c r="I49" s="391"/>
      <c r="J49" s="391"/>
      <c r="K49" s="391"/>
      <c r="L49" s="391"/>
      <c r="M49" s="391"/>
      <c r="N49" s="391"/>
      <c r="O49" s="391"/>
      <c r="P49" s="391"/>
      <c r="Q49" s="391"/>
      <c r="R49" s="392"/>
    </row>
    <row r="50" spans="2:18" ht="16.5">
      <c r="B50" s="11"/>
      <c r="C50" s="12"/>
      <c r="D50" s="13"/>
      <c r="E50" s="13"/>
      <c r="F50" s="13"/>
      <c r="G50" s="13"/>
      <c r="H50" s="13"/>
      <c r="I50" s="13"/>
      <c r="J50" s="13"/>
      <c r="K50" s="13"/>
      <c r="L50" s="13"/>
      <c r="M50" s="13"/>
      <c r="N50" s="13"/>
      <c r="O50" s="13"/>
      <c r="P50" s="13"/>
      <c r="Q50" s="13"/>
      <c r="R50" s="14"/>
    </row>
    <row r="51" spans="2:18" ht="15.75">
      <c r="B51" s="15"/>
      <c r="C51" s="393" t="s">
        <v>167</v>
      </c>
      <c r="D51" s="394"/>
      <c r="E51" s="394"/>
      <c r="F51" s="394"/>
      <c r="G51" s="394"/>
      <c r="H51" s="394"/>
      <c r="I51" s="394"/>
      <c r="J51" s="394"/>
      <c r="K51" s="394"/>
      <c r="L51" s="394"/>
      <c r="M51" s="394"/>
      <c r="N51" s="394"/>
      <c r="O51" s="394" t="s">
        <v>168</v>
      </c>
      <c r="P51" s="394"/>
      <c r="Q51" s="394"/>
      <c r="R51" s="395"/>
    </row>
    <row r="52" spans="2:18" ht="15.75">
      <c r="B52" s="15"/>
      <c r="C52" s="393"/>
      <c r="D52" s="394"/>
      <c r="E52" s="394"/>
      <c r="F52" s="394"/>
      <c r="G52" s="394"/>
      <c r="H52" s="394"/>
      <c r="I52" s="394"/>
      <c r="J52" s="394"/>
      <c r="K52" s="394"/>
      <c r="L52" s="394"/>
      <c r="M52" s="394"/>
      <c r="N52" s="394"/>
      <c r="O52" s="394"/>
      <c r="P52" s="394"/>
      <c r="Q52" s="394"/>
      <c r="R52" s="395"/>
    </row>
    <row r="53" spans="2:18" ht="15.75">
      <c r="B53" s="15"/>
      <c r="C53" s="16"/>
      <c r="D53" s="17"/>
      <c r="E53" s="17"/>
      <c r="F53" s="17"/>
      <c r="G53" s="17"/>
      <c r="H53" s="17"/>
      <c r="I53" s="17"/>
      <c r="J53" s="17"/>
      <c r="K53" s="17"/>
      <c r="L53" s="17"/>
      <c r="M53" s="17"/>
      <c r="N53" s="17"/>
      <c r="O53" s="17"/>
      <c r="P53" s="17"/>
      <c r="Q53" s="17"/>
      <c r="R53" s="18"/>
    </row>
    <row r="54" spans="2:18" ht="14.25" thickBot="1">
      <c r="B54" s="19"/>
      <c r="C54" s="20"/>
      <c r="D54" s="20"/>
      <c r="E54" s="21"/>
      <c r="F54" s="21"/>
      <c r="G54" s="21"/>
      <c r="H54" s="21"/>
      <c r="I54" s="21"/>
      <c r="J54" s="21"/>
      <c r="K54" s="21"/>
      <c r="L54" s="21"/>
      <c r="M54" s="21"/>
      <c r="N54" s="21"/>
      <c r="O54" s="21"/>
      <c r="P54" s="21"/>
      <c r="Q54" s="21"/>
      <c r="R54" s="22"/>
    </row>
    <row r="55" spans="2:18" ht="13.5">
      <c r="B55" s="23"/>
      <c r="C55" s="24"/>
      <c r="D55" s="24"/>
      <c r="E55" s="25"/>
      <c r="F55" s="25"/>
      <c r="G55" s="25"/>
      <c r="H55" s="25"/>
      <c r="I55" s="25"/>
      <c r="J55" s="25"/>
      <c r="K55" s="25"/>
      <c r="L55" s="25"/>
      <c r="M55" s="25"/>
      <c r="N55" s="25"/>
      <c r="O55" s="25"/>
      <c r="P55" s="25"/>
      <c r="Q55" s="25"/>
      <c r="R55" s="26"/>
    </row>
    <row r="56" spans="2:18">
      <c r="B56" s="230"/>
      <c r="C56" s="210"/>
      <c r="D56" s="210"/>
      <c r="E56" s="210"/>
      <c r="F56" s="210"/>
      <c r="G56" s="210"/>
      <c r="H56" s="210"/>
      <c r="I56" s="210"/>
      <c r="J56" s="210"/>
      <c r="K56" s="210"/>
      <c r="L56" s="210"/>
      <c r="M56" s="210"/>
      <c r="N56" s="210"/>
      <c r="O56" s="210"/>
      <c r="P56" s="210"/>
      <c r="Q56" s="210"/>
      <c r="R56" s="211"/>
    </row>
    <row r="57" spans="2:18">
      <c r="B57" s="230"/>
      <c r="C57" s="210"/>
      <c r="D57" s="210"/>
      <c r="E57" s="210"/>
      <c r="F57" s="210"/>
      <c r="G57" s="210"/>
      <c r="H57" s="210"/>
      <c r="I57" s="210"/>
      <c r="J57" s="210"/>
      <c r="K57" s="210"/>
      <c r="L57" s="210"/>
      <c r="M57" s="210"/>
      <c r="N57" s="210"/>
      <c r="O57" s="210"/>
      <c r="P57" s="210"/>
      <c r="Q57" s="210"/>
      <c r="R57" s="211"/>
    </row>
    <row r="58" spans="2:18" ht="23.25" customHeight="1">
      <c r="B58" s="230"/>
      <c r="C58" s="210"/>
      <c r="D58" s="210"/>
      <c r="E58" s="210"/>
      <c r="F58" s="210"/>
      <c r="G58" s="210"/>
      <c r="H58" s="210"/>
      <c r="I58" s="210"/>
      <c r="J58" s="210"/>
      <c r="K58" s="210"/>
      <c r="L58" s="210"/>
      <c r="M58" s="210"/>
      <c r="N58" s="210"/>
      <c r="O58" s="210"/>
      <c r="P58" s="210"/>
      <c r="Q58" s="210"/>
      <c r="R58" s="211"/>
    </row>
    <row r="59" spans="2:18" ht="23.25" customHeight="1" thickBot="1">
      <c r="B59" s="230"/>
      <c r="C59" s="210"/>
      <c r="D59" s="210"/>
      <c r="E59" s="210"/>
      <c r="F59" s="210"/>
      <c r="G59" s="210"/>
      <c r="H59" s="210"/>
      <c r="I59" s="210"/>
      <c r="J59" s="210"/>
      <c r="K59" s="210"/>
      <c r="L59" s="210"/>
      <c r="M59" s="210"/>
      <c r="N59" s="210"/>
      <c r="O59" s="210"/>
      <c r="P59" s="210"/>
      <c r="Q59" s="210"/>
      <c r="R59" s="211"/>
    </row>
    <row r="60" spans="2:18" ht="13.5" thickBot="1">
      <c r="B60" s="50" t="s">
        <v>169</v>
      </c>
      <c r="C60" s="51"/>
      <c r="D60" s="51"/>
      <c r="E60" s="51"/>
      <c r="F60" s="51"/>
      <c r="G60" s="51"/>
      <c r="H60" s="51"/>
      <c r="I60" s="51"/>
      <c r="J60" s="51"/>
      <c r="K60" s="51"/>
      <c r="L60" s="51"/>
      <c r="M60" s="51"/>
      <c r="N60" s="51"/>
      <c r="O60" s="51"/>
      <c r="P60" s="51"/>
      <c r="Q60" s="51"/>
      <c r="R60" s="52"/>
    </row>
    <row r="61" spans="2:18"/>
    <row r="62" spans="2:18">
      <c r="B62" s="57" t="s">
        <v>170</v>
      </c>
    </row>
    <row r="63" spans="2:18"/>
  </sheetData>
  <sheetProtection algorithmName="SHA-512" hashValue="oGf7C9ernU+/Te0ivdpK8XlH/pjiONVVXoZXblHWvjwg8K+FCj1qg6B48ajSBQVGKCAMfUfueqls85V1Qz1ovQ==" saltValue="uKNkR0JyRu5/fBwdoZBqVg==" spinCount="100000" sheet="1" objects="1" scenarios="1" selectLockedCells="1"/>
  <mergeCells count="104">
    <mergeCell ref="C48:R49"/>
    <mergeCell ref="C51:N52"/>
    <mergeCell ref="O51:R52"/>
    <mergeCell ref="B44:N44"/>
    <mergeCell ref="O44:Q44"/>
    <mergeCell ref="I46:J46"/>
    <mergeCell ref="K46:M46"/>
    <mergeCell ref="N46:P46"/>
    <mergeCell ref="D46:F46"/>
    <mergeCell ref="B40:N40"/>
    <mergeCell ref="B41:N41"/>
    <mergeCell ref="O41:Q41"/>
    <mergeCell ref="B42:N42"/>
    <mergeCell ref="O42:Q42"/>
    <mergeCell ref="B43:N43"/>
    <mergeCell ref="O43:Q43"/>
    <mergeCell ref="B37:G37"/>
    <mergeCell ref="H37:L37"/>
    <mergeCell ref="M37:N37"/>
    <mergeCell ref="O37:P37"/>
    <mergeCell ref="Q37:R37"/>
    <mergeCell ref="B38:G38"/>
    <mergeCell ref="H38:L38"/>
    <mergeCell ref="M38:N38"/>
    <mergeCell ref="O38:P38"/>
    <mergeCell ref="Q38:R38"/>
    <mergeCell ref="B35:G35"/>
    <mergeCell ref="H35:L35"/>
    <mergeCell ref="M35:N35"/>
    <mergeCell ref="O35:P35"/>
    <mergeCell ref="Q35:R35"/>
    <mergeCell ref="B36:G36"/>
    <mergeCell ref="H36:L36"/>
    <mergeCell ref="M36:N36"/>
    <mergeCell ref="O36:P36"/>
    <mergeCell ref="Q36:R36"/>
    <mergeCell ref="B32:G32"/>
    <mergeCell ref="H32:L32"/>
    <mergeCell ref="M32:N32"/>
    <mergeCell ref="O32:P32"/>
    <mergeCell ref="Q32:R32"/>
    <mergeCell ref="B33:G33"/>
    <mergeCell ref="H33:L33"/>
    <mergeCell ref="M33:N33"/>
    <mergeCell ref="O33:P33"/>
    <mergeCell ref="Q33:R33"/>
    <mergeCell ref="B30:G30"/>
    <mergeCell ref="H30:L30"/>
    <mergeCell ref="M30:N30"/>
    <mergeCell ref="O30:P30"/>
    <mergeCell ref="Q30:R30"/>
    <mergeCell ref="B31:G31"/>
    <mergeCell ref="H31:L31"/>
    <mergeCell ref="M31:N31"/>
    <mergeCell ref="O31:P31"/>
    <mergeCell ref="Q31:R31"/>
    <mergeCell ref="B26:G26"/>
    <mergeCell ref="H26:K26"/>
    <mergeCell ref="L26:M26"/>
    <mergeCell ref="O26:P26"/>
    <mergeCell ref="Q26:R26"/>
    <mergeCell ref="B28:G28"/>
    <mergeCell ref="H28:K28"/>
    <mergeCell ref="L28:M28"/>
    <mergeCell ref="O28:P28"/>
    <mergeCell ref="Q28:R28"/>
    <mergeCell ref="B23:E23"/>
    <mergeCell ref="F23:H23"/>
    <mergeCell ref="I23:J23"/>
    <mergeCell ref="K23:L23"/>
    <mergeCell ref="M23:N23"/>
    <mergeCell ref="O23:Q23"/>
    <mergeCell ref="B20:C20"/>
    <mergeCell ref="D20:E20"/>
    <mergeCell ref="H20:I20"/>
    <mergeCell ref="J20:K20"/>
    <mergeCell ref="L20:R20"/>
    <mergeCell ref="I22:J22"/>
    <mergeCell ref="K22:L22"/>
    <mergeCell ref="M22:N22"/>
    <mergeCell ref="O22:P22"/>
    <mergeCell ref="B16:F16"/>
    <mergeCell ref="G16:I16"/>
    <mergeCell ref="J16:L16"/>
    <mergeCell ref="M16:R16"/>
    <mergeCell ref="B18:R18"/>
    <mergeCell ref="B19:C19"/>
    <mergeCell ref="D19:E19"/>
    <mergeCell ref="H19:I19"/>
    <mergeCell ref="J19:K19"/>
    <mergeCell ref="M9:N9"/>
    <mergeCell ref="B10:R10"/>
    <mergeCell ref="M11:R11"/>
    <mergeCell ref="B12:L12"/>
    <mergeCell ref="M12:R12"/>
    <mergeCell ref="B14:M14"/>
    <mergeCell ref="N14:R14"/>
    <mergeCell ref="B3:R3"/>
    <mergeCell ref="B5:H5"/>
    <mergeCell ref="I5:O5"/>
    <mergeCell ref="P5:R5"/>
    <mergeCell ref="B7:H7"/>
    <mergeCell ref="I7:O7"/>
    <mergeCell ref="P7:R7"/>
  </mergeCells>
  <dataValidations disablePrompts="1" count="1">
    <dataValidation type="list" allowBlank="1" showInputMessage="1" showErrorMessage="1" sqref="D46:F46" xr:uid="{00000000-0002-0000-0200-000000000000}">
      <formula1>$U$2:$U$5</formula1>
    </dataValidation>
  </dataValidations>
  <printOptions horizontalCentered="1"/>
  <pageMargins left="0.2" right="0.2" top="0.5" bottom="0.25" header="0.3" footer="0.3"/>
  <pageSetup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Archive xmlns="411a1c0b-d267-42a6-be6f-c700f263ab91">false</Archive>
    <Document_x0020_Type xmlns="411a1c0b-d267-42a6-be6f-c700f263ab91">Vendor Payment Calculators</Document_x0020_Type>
    <Vendor_x0020_Review_x0020_Date xmlns="411a1c0b-d267-42a6-be6f-c700f263ab91">2018-12-31T06:00:00+00:00</Vendor_x0020_Review_x0020_Date>
    <Notes0 xmlns="411a1c0b-d267-42a6-be6f-c700f263ab91" xsi:nil="true"/>
    <Report_x0020_Type xmlns="411a1c0b-d267-42a6-be6f-c700f263ab91" xsi:nil="true"/>
    <Vendor_x0020_Name_x0020_Lookup xmlns="411a1c0b-d267-42a6-be6f-c700f263ab91">4</Vendor_x0020_Name_x0020_Lookup>
    <Fiscal_x0020_Year xmlns="411a1c0b-d267-42a6-be6f-c700f263ab91" xsi:nil="true"/>
    <_dlc_DocId xmlns="a75a8fe5-4eea-4413-9c34-0799020fcba9">T33CXQTXTHYM-48193827-62</_dlc_DocId>
    <_dlc_DocIdUrl xmlns="a75a8fe5-4eea-4413-9c34-0799020fcba9">
      <Url>https://gfscia.sharepoint.com/sites/smg_bu/cnst/_layouts/15/DocIdRedir.aspx?ID=T33CXQTXTHYM-48193827-62</Url>
      <Description>T33CXQTXTHYM-48193827-62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C86D09-D2B1-45D7-8F62-44648E7575AA}"/>
</file>

<file path=customXml/itemProps2.xml><?xml version="1.0" encoding="utf-8"?>
<ds:datastoreItem xmlns:ds="http://schemas.openxmlformats.org/officeDocument/2006/customXml" ds:itemID="{3D84BB09-4528-4A69-8DEF-FBA382966E22}"/>
</file>

<file path=customXml/itemProps3.xml><?xml version="1.0" encoding="utf-8"?>
<ds:datastoreItem xmlns:ds="http://schemas.openxmlformats.org/officeDocument/2006/customXml" ds:itemID="{3DC59C58-63B6-4E38-9105-431A2A439572}"/>
</file>

<file path=customXml/itemProps4.xml><?xml version="1.0" encoding="utf-8"?>
<ds:datastoreItem xmlns:ds="http://schemas.openxmlformats.org/officeDocument/2006/customXml" ds:itemID="{A0A43D43-9CAE-4A27-9B90-C03F5ED5F65C}"/>
</file>

<file path=customXml/itemProps5.xml><?xml version="1.0" encoding="utf-8"?>
<ds:datastoreItem xmlns:ds="http://schemas.openxmlformats.org/officeDocument/2006/customXml" ds:itemID="{12EFE2D8-AC40-48EC-86DE-71C8252DFB48}"/>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SeedCommand ROI Quote Tool</dc:title>
  <dc:subject/>
  <dc:creator>Brenton Smith</dc:creator>
  <cp:keywords/>
  <dc:description/>
  <cp:lastModifiedBy/>
  <cp:revision/>
  <dcterms:created xsi:type="dcterms:W3CDTF">2006-01-23T19:37:33Z</dcterms:created>
  <dcterms:modified xsi:type="dcterms:W3CDTF">2025-03-27T21:21:50Z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d1220847-9a4f-4a31-8bde-faafece5275e</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2018-12-31T06:00:00Z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